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chitrakshsharma/Desktop/"/>
    </mc:Choice>
  </mc:AlternateContent>
  <xr:revisionPtr revIDLastSave="0" documentId="13_ncr:1_{E0141C6F-0D13-7449-8176-3CD555BB148C}" xr6:coauthVersionLast="47" xr6:coauthVersionMax="47" xr10:uidLastSave="{00000000-0000-0000-0000-000000000000}"/>
  <bookViews>
    <workbookView xWindow="0" yWindow="740" windowWidth="20580" windowHeight="16620" tabRatio="659" activeTab="2" xr2:uid="{04381EA2-58C7-3448-9330-AE759BB6E304}"/>
  </bookViews>
  <sheets>
    <sheet name="Instructions" sheetId="4" r:id="rId1"/>
    <sheet name="Input_Value Proposition" sheetId="5" r:id="rId2"/>
    <sheet name="Input_Sales &amp; Marketing" sheetId="6" r:id="rId3"/>
    <sheet name="Input_Backend Infra &amp; Overheads" sheetId="7" r:id="rId4"/>
    <sheet name="Output" sheetId="9" r:id="rId5"/>
    <sheet name="Feuil1" sheetId="1"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6" l="1"/>
  <c r="I113" i="6"/>
  <c r="K38" i="6"/>
  <c r="I59" i="6"/>
  <c r="I61" i="6"/>
  <c r="I12" i="6"/>
  <c r="I114" i="7"/>
  <c r="I95" i="7"/>
  <c r="I96" i="7"/>
  <c r="K50" i="5" l="1"/>
  <c r="J78" i="5" l="1"/>
  <c r="I13" i="9" s="1"/>
  <c r="J8" i="5"/>
  <c r="I4" i="9" s="1"/>
  <c r="I8" i="9"/>
  <c r="I7" i="9"/>
  <c r="I6" i="9"/>
  <c r="K109" i="7"/>
  <c r="I42" i="9" s="1"/>
  <c r="K33" i="7"/>
  <c r="I35" i="9" s="1"/>
  <c r="I39" i="7"/>
  <c r="I38" i="7"/>
  <c r="K20" i="7"/>
  <c r="I33" i="9" s="1"/>
  <c r="K107" i="6"/>
  <c r="K82" i="6"/>
  <c r="I24" i="9" s="1"/>
  <c r="K53" i="6"/>
  <c r="I62" i="6"/>
  <c r="K54" i="6" s="1"/>
  <c r="I19" i="9"/>
  <c r="K37" i="6"/>
  <c r="I75" i="6" s="1"/>
  <c r="I13" i="6"/>
  <c r="I9" i="9"/>
  <c r="I37" i="9"/>
  <c r="I5" i="9"/>
  <c r="K47" i="7" a="1"/>
  <c r="K47" i="7" s="1"/>
  <c r="I36" i="9" s="1"/>
  <c r="K8" i="7"/>
  <c r="I31" i="9" s="1"/>
  <c r="K120" i="6"/>
  <c r="I30" i="9" s="1"/>
  <c r="K21" i="6"/>
  <c r="I15" i="9" s="1"/>
  <c r="K8" i="6"/>
  <c r="I14" i="9" s="1"/>
  <c r="J65" i="5"/>
  <c r="I12" i="9" s="1"/>
  <c r="J64" i="5"/>
  <c r="I11" i="9" s="1"/>
  <c r="I74" i="6" l="1"/>
  <c r="K69" i="6" s="1"/>
  <c r="I21" i="9"/>
  <c r="I41" i="9"/>
  <c r="I18" i="9"/>
  <c r="I10" i="9"/>
  <c r="I32" i="9"/>
  <c r="I28" i="9"/>
  <c r="I29" i="9"/>
  <c r="I16" i="9"/>
  <c r="I17" i="9"/>
  <c r="I20" i="9"/>
  <c r="I34" i="9"/>
  <c r="I98" i="7"/>
  <c r="I101" i="7" s="1"/>
  <c r="I99" i="7"/>
  <c r="I102" i="7" s="1"/>
  <c r="I97" i="7"/>
  <c r="I100" i="7" s="1"/>
  <c r="K110" i="7"/>
  <c r="K85" i="7"/>
  <c r="K34" i="7"/>
  <c r="K121" i="6"/>
  <c r="K108" i="6"/>
  <c r="K95" i="6"/>
  <c r="K70" i="6"/>
  <c r="K23" i="6"/>
  <c r="K22" i="6"/>
  <c r="B13" i="1"/>
  <c r="B6" i="1"/>
  <c r="F22" i="1"/>
  <c r="B68" i="1"/>
  <c r="B61" i="1"/>
  <c r="B54" i="1"/>
  <c r="B46" i="1"/>
  <c r="B34" i="1"/>
  <c r="B42" i="1" s="1"/>
  <c r="B33" i="1"/>
  <c r="B38" i="1" s="1"/>
  <c r="B27" i="1"/>
  <c r="B35" i="1" s="1"/>
  <c r="B30" i="1"/>
  <c r="B20" i="1"/>
  <c r="I27" i="9" l="1"/>
  <c r="I22" i="9"/>
  <c r="I23" i="9"/>
  <c r="K83" i="7"/>
  <c r="I40" i="9" l="1"/>
  <c r="I39" i="9"/>
  <c r="I38" i="9"/>
  <c r="K94" i="6"/>
  <c r="I26" i="9" s="1"/>
  <c r="I25"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<sst xmlns="http://schemas.openxmlformats.org/spreadsheetml/2006/main" count="937" uniqueCount="382">
  <si>
    <t>3) How should I fill in this questionnaire?</t>
  </si>
  <si>
    <t xml:space="preserve">4) How can I interpret my results? </t>
  </si>
  <si>
    <t>KPI values</t>
  </si>
  <si>
    <t>Notes / comments for yourself</t>
  </si>
  <si>
    <t>Who does this apply to?</t>
  </si>
  <si>
    <t>Benchmark values</t>
  </si>
  <si>
    <t>Direct answer</t>
  </si>
  <si>
    <t>Computation</t>
  </si>
  <si>
    <t>Can be improved</t>
  </si>
  <si>
    <t>Good</t>
  </si>
  <si>
    <t>Not measured or below 40</t>
  </si>
  <si>
    <t>40-60</t>
  </si>
  <si>
    <t>60-100</t>
  </si>
  <si>
    <t>Calculation</t>
  </si>
  <si>
    <t>Inputs</t>
  </si>
  <si>
    <t>Definition</t>
  </si>
  <si>
    <t>Value</t>
  </si>
  <si>
    <t>Unit</t>
  </si>
  <si>
    <t>Comments</t>
  </si>
  <si>
    <t>Percentage of customers who rate their likelihood to recommend the service to friends or family as 9 or 10/10</t>
  </si>
  <si>
    <t>%</t>
  </si>
  <si>
    <t>The NPS should be calculated based upon customers’ responses to the question, “On a scale of 0 to 10, how likely are you to recommend the product/ service to a friend or family member, where 0 is not at all likely, and 10 is extremely likely?”</t>
  </si>
  <si>
    <t>Percentage of customers who rate it as 6/10 and below</t>
  </si>
  <si>
    <t>1) We don’t conduct surveys to validate our USP among customers or understand barriers for non-customers. Or, we do conduct surveys but have not done so in the past 24 months</t>
  </si>
  <si>
    <t>2) We have conducted a survey to validate our USP among customers or understand barriers for non-customers within the past 12 to 24 months</t>
  </si>
  <si>
    <t>3) We have conducted a survey to validate our USP among customers and understand barriers for non-customers within the last 12 months</t>
  </si>
  <si>
    <t>N/A (This is a qualitative KPI that does not require computation). Enter 1/2/3 in the direct answer</t>
  </si>
  <si>
    <t>Refining / still proving unit economics</t>
  </si>
  <si>
    <t>2 or more</t>
  </si>
  <si>
    <t>N/A (direct answer / no computation required)</t>
  </si>
  <si>
    <t>Proven unit economics</t>
  </si>
  <si>
    <t>3 or more</t>
  </si>
  <si>
    <t>Number of different types of independent segments your company serves</t>
  </si>
  <si>
    <t>N/A</t>
  </si>
  <si>
    <t># types of independent client segments</t>
  </si>
  <si>
    <t>Number of independent revenue streams of your company excluding sales to your core customer segment</t>
  </si>
  <si>
    <t>These typically materialise in the form of monetising by-products of the core business for different segment of payers (e.g., RBF, consulting services, customer insights, marketing services, etc.)</t>
  </si>
  <si>
    <t># revenue streams</t>
  </si>
  <si>
    <t>Only for companies selling durable goods</t>
  </si>
  <si>
    <t>Not providing financing</t>
  </si>
  <si>
    <t>0-25%</t>
  </si>
  <si>
    <t>25-35%</t>
  </si>
  <si>
    <t>Above 35%</t>
  </si>
  <si>
    <t>Providing financing</t>
  </si>
  <si>
    <t>0-35%</t>
  </si>
  <si>
    <t>35-50%</t>
  </si>
  <si>
    <t>Above 50%</t>
  </si>
  <si>
    <t>Sales revenue at end user price</t>
  </si>
  <si>
    <t>Total revenues from product sales, i.e., Number of units sold X Average sales price</t>
  </si>
  <si>
    <t>$</t>
  </si>
  <si>
    <t>If your business sells through retailers or sales agents, you should calculate sales revenue based on the end-user price – not the wholesale price at which you sell the product to retailers or sales agents</t>
  </si>
  <si>
    <t>Other revenues generated directly from the sale of those units</t>
  </si>
  <si>
    <t>Money from targeted performance-related payments usually made by third parties (other than end users of products) in exchange for outputs they value. E.g., carbon credits and Results-Based Financing (RBF)</t>
  </si>
  <si>
    <t xml:space="preserve">Input total value of all revenues from result-based funding in the same financial year for which you have provided revenues at end user price above </t>
  </si>
  <si>
    <t>Cost of Goods Sold (COGS)</t>
  </si>
  <si>
    <t>Direct costs of producing the goods sold = Number of units purchased X cost price per unit</t>
  </si>
  <si>
    <t>COGS include materials and components, direct labour, shipping and warehousing, and import duties</t>
  </si>
  <si>
    <t>Customers living under $3.20 /day</t>
  </si>
  <si>
    <t>Women</t>
  </si>
  <si>
    <t>Total number of customers</t>
  </si>
  <si>
    <t># customers</t>
  </si>
  <si>
    <t xml:space="preserve">Number of customers living under $3.20/day </t>
  </si>
  <si>
    <t>While here the measure of poverty is defined as $3.20/day, you should adapt the poverty line to the countries and areas that you serve</t>
  </si>
  <si>
    <t>Number of women customers</t>
  </si>
  <si>
    <t>Only for PayGo companies</t>
  </si>
  <si>
    <t>Below 80%</t>
  </si>
  <si>
    <t>80-90%</t>
  </si>
  <si>
    <t>Above 90%</t>
  </si>
  <si>
    <t>Total number of days customers paid for their product during the first 60 paying days (include all customers that reached the 60 paying days milestone during the past 6 months)</t>
  </si>
  <si>
    <t>Days</t>
  </si>
  <si>
    <t>* Do not include the first free days after the purchase in the 60 days when assessing how much customers pay after their initial deposit – start counting on the first paying day post deposit
* Do not count extra days beyond the first 60 paying days that might have been paid for in advance as these can distort this metric</t>
  </si>
  <si>
    <t>Number of customers that reached the 60 paying days milestone during the last 6 months</t>
  </si>
  <si>
    <t xml:space="preserve">Number of people who bought the product over the last 6 months and have crossed the first 60 days for which they should have ideally paid </t>
  </si>
  <si>
    <t># of customers</t>
  </si>
  <si>
    <t xml:space="preserve">For companies selling push products (i.e., products for which the seller has increase visibility via merchandizing as opposed to 'pulling' customers using advertisements) </t>
  </si>
  <si>
    <t>Above 5%</t>
  </si>
  <si>
    <t>3-5%</t>
  </si>
  <si>
    <t>0-2%</t>
  </si>
  <si>
    <t>Sales revenue from product sales in the same year</t>
  </si>
  <si>
    <t>Values taken from previous input</t>
  </si>
  <si>
    <t>Total above-the-line marketing costs during a year</t>
  </si>
  <si>
    <t xml:space="preserve">Amount spent on billboards, radio ads, social media and TV advertising during the year for which you have provided revenues above </t>
  </si>
  <si>
    <t>Do not count the cost of proximity marketing such as local demonstration, market events, WhatsApp marketing towards leads, etc. nor support material for the sales force (flyers, t-shirts etc) from whom people can directly buy products</t>
  </si>
  <si>
    <t>For companies / geographies with limited competition, durable goods only</t>
  </si>
  <si>
    <t xml:space="preserve">Product price under $20 </t>
  </si>
  <si>
    <t>30-40%</t>
  </si>
  <si>
    <t>Above 40%</t>
  </si>
  <si>
    <t>Product price $20-$100</t>
  </si>
  <si>
    <t>10-30%</t>
  </si>
  <si>
    <t>Above 30%</t>
  </si>
  <si>
    <t>Product price above $100</t>
  </si>
  <si>
    <t>10-20%</t>
  </si>
  <si>
    <t>Above 20%</t>
  </si>
  <si>
    <t>Number of customers in your operating areas after two years of operation</t>
  </si>
  <si>
    <t>Operating areas are specific geographic locations where your sales agents work (e.g. villages)</t>
  </si>
  <si>
    <t># clients</t>
  </si>
  <si>
    <t>Total number of eligible customers in operating areas</t>
  </si>
  <si>
    <t>Eligible customers are those who fit within your target customer criteria</t>
  </si>
  <si>
    <t>Only for companies with a direct sales model</t>
  </si>
  <si>
    <t>Below $15,000</t>
  </si>
  <si>
    <t>$15,000-20,000</t>
  </si>
  <si>
    <t>Above $20,000</t>
  </si>
  <si>
    <t>A last mile distributor with a part-time sales force or selling fast-moving consumer goods</t>
  </si>
  <si>
    <t>Below $3,000</t>
  </si>
  <si>
    <t>$3,000-10,000</t>
  </si>
  <si>
    <t>Above $10,000</t>
  </si>
  <si>
    <t xml:space="preserve">Annual revenue from full-time sales agents
	</t>
  </si>
  <si>
    <t>Annual revenue from full-time  sales agents should include both sales and revenue generated directly from the sale of those units (e.g. results-based financing or carbon financing)</t>
  </si>
  <si>
    <t>Average number of full-time sales agents over the year</t>
  </si>
  <si>
    <t># sales agents</t>
  </si>
  <si>
    <t>Village people who aggregate sales for sales agents do not count as sales agents. A sales agent can have as many aggregators as he likes</t>
  </si>
  <si>
    <t>Annual revenue from part-time sales agents</t>
  </si>
  <si>
    <t>Annual revenue from part-time  sales agents should include both sales and revenue generated directly from the sale of those units (e.g. results-based financing or carbon financing)</t>
  </si>
  <si>
    <t>Average number of part-time sales agents over the year</t>
  </si>
  <si>
    <t xml:space="preserve">Average proportion of the workweek worked by part-time agents   </t>
  </si>
  <si>
    <t>In the year for which you have provided revenues above</t>
  </si>
  <si>
    <t>#</t>
  </si>
  <si>
    <t>The average proportion of the workweek worked by part-time agents is relative to full-time agents. For example, if full-time agents work five days and part-time agents average two days per week, then the average proportion of the workweek worked by part-time agents will be 0.4 (i.e. 2÷5= 0.4)</t>
  </si>
  <si>
    <t>Full-time sales force and durable goods</t>
  </si>
  <si>
    <t>Part-time sales force or FMCG</t>
  </si>
  <si>
    <t>Below $500</t>
  </si>
  <si>
    <t>$500-1000</t>
  </si>
  <si>
    <t>Above $1000</t>
  </si>
  <si>
    <t>Total annual compensation for all full-time agents</t>
  </si>
  <si>
    <t>Compensation should include fixed salary, commission-based salary, stipends (e.g. for transportation or communications) and the cost of non-financial compensation (e.g. health insurance)</t>
  </si>
  <si>
    <t>Total annual compensation for all part-time agents</t>
  </si>
  <si>
    <t>Average proportion of the workweek worked by part-time agents</t>
  </si>
  <si>
    <t>Durable Goods</t>
  </si>
  <si>
    <t>Below 5% or above 15%</t>
  </si>
  <si>
    <t>11-15%</t>
  </si>
  <si>
    <t>FMCG</t>
  </si>
  <si>
    <t>Below 15% or above 25%</t>
  </si>
  <si>
    <t>15-25%</t>
  </si>
  <si>
    <t>Compensation should include fixed salary, variable/commission-based salary, stipends (e.g. for transportation or communication) and the cost of non-financial compensation (e.g. health insurance)</t>
  </si>
  <si>
    <t>Average revenue from sales agents should include both sales and revenue generated directly from the sale of those units (e.g. results-based financing or carbon financing)</t>
  </si>
  <si>
    <t>Not measured or above 30%</t>
  </si>
  <si>
    <t>Below 10%</t>
  </si>
  <si>
    <t>Below 5 or above 10</t>
  </si>
  <si>
    <t>5-7</t>
  </si>
  <si>
    <t>8-10</t>
  </si>
  <si>
    <t>Below 10</t>
  </si>
  <si>
    <t>10-14</t>
  </si>
  <si>
    <t>15-25</t>
  </si>
  <si>
    <t>Average number of active agents during the year</t>
  </si>
  <si>
    <t>Average number of managers in the same year</t>
  </si>
  <si>
    <t>In the year for which you have provided # sales agents above</t>
  </si>
  <si>
    <t># managers</t>
  </si>
  <si>
    <t>13-20%</t>
  </si>
  <si>
    <t>Below 13%</t>
  </si>
  <si>
    <t>Below 18% or above 35%</t>
  </si>
  <si>
    <t>18-22% or 31-35%</t>
  </si>
  <si>
    <t>23-30%</t>
  </si>
  <si>
    <t>Sales agents rarely work alone. They are usually part of a wider team of staff – known as a field force – that have interactions with customers and don’t usually work at a head office location. The field force includes technicians, sales agents, sales force managers and regional sales managers. It may also include call centre staff if they interact directly with customers.</t>
  </si>
  <si>
    <t>Part-time sales agents</t>
  </si>
  <si>
    <t>Below 75%</t>
  </si>
  <si>
    <t>75-90%</t>
  </si>
  <si>
    <t>Full-time sales agents</t>
  </si>
  <si>
    <t>Below 50%</t>
  </si>
  <si>
    <t>50-65%</t>
  </si>
  <si>
    <t>Above 65%</t>
  </si>
  <si>
    <t xml:space="preserve">Total hours per week spent on lead generation, sales, after-sales service, training and team building </t>
  </si>
  <si>
    <t># hours</t>
  </si>
  <si>
    <t>Hours spent on sales should not include time spent on administrative tasks or transportation</t>
  </si>
  <si>
    <t xml:space="preserve">Total hours worked per week by a sales agent </t>
  </si>
  <si>
    <t>Not measured</t>
  </si>
  <si>
    <t>Dependent on product type</t>
  </si>
  <si>
    <t>Number of products under warranty that required maintenance or after-sales service over past two years</t>
  </si>
  <si>
    <t>Include any contact by a customer on any matter requiring customer support or after-sales service</t>
  </si>
  <si>
    <t># products</t>
  </si>
  <si>
    <t>Not counting any after-sales visits included as part of sales package. Do not include regular maintenance visits proactively scheduled for large and complex products</t>
  </si>
  <si>
    <t>Number of products sold that currently have outstanding warranty periods</t>
  </si>
  <si>
    <t>Non-perishable FMCG</t>
  </si>
  <si>
    <t>Under 1% (losses at warehouse level)</t>
  </si>
  <si>
    <t>Durable goods</t>
  </si>
  <si>
    <t>Value of inventory written-off during a quarter</t>
  </si>
  <si>
    <t>The value of inventory written-off is the difference between the original cost of inventory and the amount which can be obtained by selling off or disposing of the inventory. If the inventory has no remaining value because it cannot be sold, the write off amount will be the full product cost</t>
  </si>
  <si>
    <t xml:space="preserve">Write-offs can be due to theft, spoilage, damage, obsolence of current technology etc. </t>
  </si>
  <si>
    <t xml:space="preserve">Average value of inventory during the same quarter </t>
  </si>
  <si>
    <t>All inventory values should be calculated at COGS</t>
  </si>
  <si>
    <t>Fast-growing</t>
  </si>
  <si>
    <t>Above 35% or below 10%</t>
  </si>
  <si>
    <t>10-25%</t>
  </si>
  <si>
    <t>Stable</t>
  </si>
  <si>
    <t>Above 20% or below 5%</t>
  </si>
  <si>
    <t>5-10%</t>
  </si>
  <si>
    <t>Sales revenue from product sales over the year</t>
  </si>
  <si>
    <t>Yearly overhead costs (during the year for which you have provided revenues before)</t>
  </si>
  <si>
    <t>Overhead costs are the SG&amp;A costs (selling, general and administrative expenses) above the field level layers (regional managers, sales managers, sales agents), i.e., headquarter staff, IT, recruiting and training (other than the ones done by sales managers), fund raising teams, impact monitoring teams, and any other back-office costs</t>
  </si>
  <si>
    <t>0-6</t>
  </si>
  <si>
    <t>7-10</t>
  </si>
  <si>
    <t>11-15</t>
  </si>
  <si>
    <t>Business intelligence/analysis and reporting on performance</t>
  </si>
  <si>
    <t>Answer yes or no for each function</t>
  </si>
  <si>
    <t>"Yes" or "No"</t>
  </si>
  <si>
    <t>Smaller and/or younger companies may not initially need to digitize 7 functions. Digitization should be prioritized once the key processes and workflows are clarified</t>
  </si>
  <si>
    <t>Financial accounting</t>
  </si>
  <si>
    <t>Portfolio health and credit risk monitoring</t>
  </si>
  <si>
    <t>Market and customer research</t>
  </si>
  <si>
    <t>Inventory procurement and management</t>
  </si>
  <si>
    <t>Agent stock management</t>
  </si>
  <si>
    <t>HR and payroll</t>
  </si>
  <si>
    <t>Remote field team training</t>
  </si>
  <si>
    <t>Remote field/agent performance management</t>
  </si>
  <si>
    <t>Customer finance solutions</t>
  </si>
  <si>
    <t>Customer acquisition, onboarding and credit scoring</t>
  </si>
  <si>
    <t>Marketing and mass comms e.g. bulk SMS</t>
  </si>
  <si>
    <t>Ordering, invoicing and e-commerce</t>
  </si>
  <si>
    <t>Payment collection and mobile money integration</t>
  </si>
  <si>
    <t>After-sales support management</t>
  </si>
  <si>
    <t>Number of different categories of people that your CEO regularly consults with on strategic matters</t>
  </si>
  <si>
    <t>There are broadly five categories of people that a business leader can draw on for support: 
i) Senior management: C-levels, key employees
ii) Coaches: mentors, incubators, investors, network
iii) Board: board of directors, advisory council, investors
iv) Peers: other entrepreneurs, network
v) Specialists: advisors on regulations, technology, sales, HR, strategy and other specialist topics</t>
  </si>
  <si>
    <t># types of people</t>
  </si>
  <si>
    <t>Only applies to distribution businesses, not for manufacturing</t>
  </si>
  <si>
    <t>Above 20</t>
  </si>
  <si>
    <t>5-20</t>
  </si>
  <si>
    <t>Below 5</t>
  </si>
  <si>
    <t>Durable goods without financing</t>
  </si>
  <si>
    <t>Above 90</t>
  </si>
  <si>
    <t>30-90</t>
  </si>
  <si>
    <t>Below 30</t>
  </si>
  <si>
    <t>Durable goods with financing until one year</t>
  </si>
  <si>
    <t>Above 180</t>
  </si>
  <si>
    <t>60-180</t>
  </si>
  <si>
    <t>Below 60</t>
  </si>
  <si>
    <t>Receivables at beginning of month 1 (In the year for which you have provided revenues before)</t>
  </si>
  <si>
    <t>Beyond one year, financing is considered to be a lending activity as defined by IFRS, and is no longer a working capital issues but relates to the company’s lending book</t>
  </si>
  <si>
    <t>Receivables at end of month 12 (In the year for which you have provided revenues before)</t>
  </si>
  <si>
    <t>Payables at beginning of month 1 (In the year for which you have provided revenues before)</t>
  </si>
  <si>
    <t>Payables at end of month 12 (In the year for which you have provided revenues before)</t>
  </si>
  <si>
    <t>Inventory at beginning of month 1 (In the year for which you have provided revenues before)</t>
  </si>
  <si>
    <t>Inventory calculated at COGS</t>
  </si>
  <si>
    <t>Inventory at end of month 12 (In the year for which you have provided revenues before)</t>
  </si>
  <si>
    <t>Average accounts receivable</t>
  </si>
  <si>
    <t xml:space="preserve">Average accounts receivable = (Receivables at beginning of month 1 + Receivables at end of month 12) ÷ 2, i.e., the sum of starting and ending accounts receivable over a time period, divided by two </t>
  </si>
  <si>
    <t>Values calculated from previous inputs</t>
  </si>
  <si>
    <t>Average accounts payable</t>
  </si>
  <si>
    <t xml:space="preserve">Average accounts payable = (payables at beginning of month 1 + payables at end of month 12) ÷ 2, i.e., the sum of starting and ending accounts payable over a time period, divided by two </t>
  </si>
  <si>
    <t>Average inventory</t>
  </si>
  <si>
    <t xml:space="preserve">Average inventory = (inventory at beginning of month 1 + inventory at end of month 12) ÷ 2, i.e., the sum of starting and ending inventory over a time period, divided by two </t>
  </si>
  <si>
    <t>Days Sales Outstanding (DSO)</t>
  </si>
  <si>
    <t>The number of days, on average, it takes a company to collect its receivables</t>
  </si>
  <si>
    <t># days</t>
  </si>
  <si>
    <t>Days Payables Outstanding (DPO)</t>
  </si>
  <si>
    <t>The number of days, on average, it takes a company to pay back its payables</t>
  </si>
  <si>
    <t>Days of Inventory Outstanding (DIO)</t>
  </si>
  <si>
    <t>The number of days, on average, it takes a company to turn its inventory into sales</t>
  </si>
  <si>
    <t>For companies with revenues below $1m</t>
  </si>
  <si>
    <t>For companies with revenues over $1m</t>
  </si>
  <si>
    <t>Gross revenue received during the same year from all sources</t>
  </si>
  <si>
    <t>Value of one-off grants received during a year</t>
  </si>
  <si>
    <t>Amount of upfront non-recurring grants received during a year</t>
  </si>
  <si>
    <t>Theme</t>
  </si>
  <si>
    <t>KPI</t>
  </si>
  <si>
    <t>Your data</t>
  </si>
  <si>
    <t>Below 25%</t>
  </si>
  <si>
    <t>For companies selling push products</t>
  </si>
  <si>
    <t>Price between $20-$100</t>
  </si>
  <si>
    <t>Price above $100</t>
  </si>
  <si>
    <t>0-10%</t>
  </si>
  <si>
    <t>Part-time</t>
  </si>
  <si>
    <t>Full-time</t>
  </si>
  <si>
    <t>End-user price</t>
  </si>
  <si>
    <t>COGS</t>
  </si>
  <si>
    <t>Out Put</t>
  </si>
  <si>
    <t>Gross margin</t>
  </si>
  <si>
    <t>ATL marketing spendings</t>
  </si>
  <si>
    <t>Total revenues</t>
  </si>
  <si>
    <t>Out put</t>
  </si>
  <si>
    <t>Above the line marketing costs as percentage of revenues</t>
  </si>
  <si>
    <t>Number of customers</t>
  </si>
  <si>
    <t>Potential customers</t>
  </si>
  <si>
    <t>Penetration rate</t>
  </si>
  <si>
    <t>SA average compensation</t>
  </si>
  <si>
    <t>Number of SA</t>
  </si>
  <si>
    <t>Manager average compensation</t>
  </si>
  <si>
    <t>Number of managers</t>
  </si>
  <si>
    <t>Revenues</t>
  </si>
  <si>
    <t>Cost of field force in percentage of revenues at end-user price</t>
  </si>
  <si>
    <t>Cost of sales agents in percentage of revenues at end-user price</t>
  </si>
  <si>
    <t>Yearly sales of sales agents at end user price</t>
  </si>
  <si>
    <t>Number of sales agents</t>
  </si>
  <si>
    <t>% of time worked by agent</t>
  </si>
  <si>
    <t>nombre d'unités vendus en moyenne par agent par mois nombre de mois où ils bossent et prix moyen et diviser par temps passé pour double checker</t>
  </si>
  <si>
    <t>Yearly sales per FTE at end user price</t>
  </si>
  <si>
    <t>Average monthly compensation</t>
  </si>
  <si>
    <t>Number of months worked</t>
  </si>
  <si>
    <t>Yearly sales agent compensation at end user price</t>
  </si>
  <si>
    <t>Number of sales agents who left the company</t>
  </si>
  <si>
    <t>Average number of sales agents throughout the year</t>
  </si>
  <si>
    <t>Churn rate</t>
  </si>
  <si>
    <t>Management span of control</t>
  </si>
  <si>
    <t>Number of hour per week spent on client facing activities</t>
  </si>
  <si>
    <t>Number of hours worked</t>
  </si>
  <si>
    <t>% of sales force time spent on client facing activities or upskilling</t>
  </si>
  <si>
    <t>Global Distributors Collective Benchmarking KPIs for Last Mile Distributors 2024 Tool</t>
  </si>
  <si>
    <t xml:space="preserve">1) How can I benefit from using this tool? </t>
  </si>
  <si>
    <t xml:space="preserve">2) What is the scope of these benchmarks? </t>
  </si>
  <si>
    <t>These benchmarks aims to cover the key aspects of the sales and distribution business model, including value proposition, sales and marketing, and back-end infrastructure and overheads. These indicators are complementary to traditional due diligence financial indicators or impact metrics used by funders.</t>
  </si>
  <si>
    <t>KPI 13: Sales agent churn</t>
  </si>
  <si>
    <t>KPI 14: Sales agent per manager</t>
  </si>
  <si>
    <t xml:space="preserve">KPI 15: Cost of field force </t>
  </si>
  <si>
    <t>KPI 16: Sales agent time efficiency</t>
  </si>
  <si>
    <r>
      <rPr>
        <b/>
        <sz val="16"/>
        <color theme="1"/>
        <rFont val="Calibri"/>
        <family val="2"/>
        <scheme val="minor"/>
      </rPr>
      <t>KPI 1: Net Promoter Score (NPS)</t>
    </r>
    <r>
      <rPr>
        <b/>
        <sz val="14"/>
        <color theme="1"/>
        <rFont val="Calibri"/>
        <family val="2"/>
        <scheme val="minor"/>
      </rPr>
      <t xml:space="preserve">
</t>
    </r>
    <r>
      <rPr>
        <i/>
        <sz val="14"/>
        <color theme="1"/>
        <rFont val="Calibri"/>
        <family val="2"/>
        <scheme val="minor"/>
      </rPr>
      <t>Percentage of customers who rate their likelihood to recommend the service to friends or family as 9 or 10/10, net of the percentage of customers who rate it as 6/10 and below</t>
    </r>
  </si>
  <si>
    <r>
      <rPr>
        <b/>
        <sz val="16"/>
        <color theme="1"/>
        <rFont val="Calibri"/>
        <family val="2"/>
        <scheme val="minor"/>
      </rPr>
      <t>KPI 2: Unique selling proposition</t>
    </r>
    <r>
      <rPr>
        <b/>
        <sz val="14"/>
        <color theme="1"/>
        <rFont val="Calibri"/>
        <family val="2"/>
        <scheme val="minor"/>
      </rPr>
      <t xml:space="preserve">
</t>
    </r>
    <r>
      <rPr>
        <i/>
        <sz val="14"/>
        <color theme="1"/>
        <rFont val="Calibri"/>
        <family val="2"/>
        <scheme val="minor"/>
      </rPr>
      <t>Evaluate the competitive landscape and find out how well your company performs relative to alternative products and services offered by other businesses</t>
    </r>
  </si>
  <si>
    <r>
      <rPr>
        <b/>
        <sz val="16"/>
        <color theme="1"/>
        <rFont val="Calibri"/>
        <family val="2"/>
        <scheme val="minor"/>
      </rPr>
      <t>KPI 3: Number of market segments</t>
    </r>
    <r>
      <rPr>
        <b/>
        <sz val="14"/>
        <color theme="1"/>
        <rFont val="Calibri"/>
        <family val="2"/>
        <scheme val="minor"/>
      </rPr>
      <t xml:space="preserve">
</t>
    </r>
    <r>
      <rPr>
        <i/>
        <sz val="14"/>
        <color theme="1"/>
        <rFont val="Calibri"/>
        <family val="2"/>
        <scheme val="minor"/>
      </rPr>
      <t>Number of different types of independent segments your company serves of the company’s products or services: households, retailers, companies, government, etc.</t>
    </r>
  </si>
  <si>
    <r>
      <rPr>
        <b/>
        <sz val="16"/>
        <color theme="1"/>
        <rFont val="Calibri"/>
        <family val="2"/>
        <scheme val="minor"/>
      </rPr>
      <t>KPI 6: Inclusivity ratio</t>
    </r>
    <r>
      <rPr>
        <b/>
        <sz val="14"/>
        <color theme="1"/>
        <rFont val="Calibri"/>
        <family val="2"/>
        <scheme val="minor"/>
      </rPr>
      <t xml:space="preserve">
</t>
    </r>
    <r>
      <rPr>
        <i/>
        <sz val="14"/>
        <color theme="1"/>
        <rFont val="Calibri"/>
        <family val="2"/>
        <scheme val="minor"/>
      </rPr>
      <t>Share of customers living under $3.20 /day and share of women in customer base</t>
    </r>
  </si>
  <si>
    <r>
      <rPr>
        <b/>
        <sz val="17"/>
        <color theme="1"/>
        <rFont val="Calibri"/>
        <family val="2"/>
        <scheme val="minor"/>
      </rPr>
      <t>KPI 7: Product utilisation rate</t>
    </r>
    <r>
      <rPr>
        <b/>
        <sz val="14"/>
        <color theme="1"/>
        <rFont val="Calibri"/>
        <family val="2"/>
        <scheme val="minor"/>
      </rPr>
      <t xml:space="preserve">
</t>
    </r>
    <r>
      <rPr>
        <i/>
        <sz val="14"/>
        <color theme="1"/>
        <rFont val="Calibri"/>
        <family val="2"/>
        <scheme val="minor"/>
      </rPr>
      <t>Percentage of days with adequate payment out of the 60 first paying days (% of days customers used their products during their first 60 paying days)</t>
    </r>
  </si>
  <si>
    <r>
      <rPr>
        <b/>
        <sz val="16"/>
        <color rgb="FF000000"/>
        <rFont val="Calibri"/>
        <family val="2"/>
        <scheme val="minor"/>
      </rPr>
      <t>KPI 12: Sales agent cost ratio</t>
    </r>
    <r>
      <rPr>
        <b/>
        <sz val="14"/>
        <color rgb="FF000000"/>
        <rFont val="Calibri"/>
        <family val="2"/>
        <scheme val="minor"/>
      </rPr>
      <t xml:space="preserve">
</t>
    </r>
    <r>
      <rPr>
        <i/>
        <sz val="14"/>
        <color rgb="FF000000"/>
        <rFont val="Calibri"/>
        <family val="2"/>
        <scheme val="minor"/>
      </rPr>
      <t>Cost of sales agents in % of revenues at end-user price</t>
    </r>
  </si>
  <si>
    <r>
      <rPr>
        <b/>
        <sz val="16"/>
        <color rgb="FF000000"/>
        <rFont val="Calibri"/>
        <family val="2"/>
        <scheme val="minor"/>
      </rPr>
      <t>KPI 9: Marketing penetration</t>
    </r>
    <r>
      <rPr>
        <b/>
        <sz val="14"/>
        <color rgb="FF000000"/>
        <rFont val="Calibri"/>
        <family val="2"/>
        <scheme val="minor"/>
      </rPr>
      <t xml:space="preserve">
</t>
    </r>
    <r>
      <rPr>
        <i/>
        <sz val="14"/>
        <color rgb="FF000000"/>
        <rFont val="Calibri"/>
        <family val="2"/>
        <scheme val="minor"/>
      </rPr>
      <t>After two years of operations in the area and among eligible customers (in villages or communities with at least one sale)</t>
    </r>
  </si>
  <si>
    <t>KPI 20: Digitalisation indicator</t>
  </si>
  <si>
    <r>
      <rPr>
        <b/>
        <sz val="16"/>
        <color rgb="FF000000"/>
        <rFont val="Calibri"/>
        <family val="2"/>
        <scheme val="minor"/>
      </rPr>
      <t>KPI 21: CEO support system</t>
    </r>
    <r>
      <rPr>
        <b/>
        <sz val="14"/>
        <color rgb="FF000000"/>
        <rFont val="Calibri"/>
        <family val="2"/>
        <scheme val="minor"/>
      </rPr>
      <t xml:space="preserve">
</t>
    </r>
    <r>
      <rPr>
        <sz val="14"/>
        <color rgb="FF000000"/>
        <rFont val="Calibri"/>
        <family val="2"/>
        <scheme val="minor"/>
      </rPr>
      <t>Number of types of people the CEO can discuss strategic matters with</t>
    </r>
  </si>
  <si>
    <r>
      <rPr>
        <b/>
        <sz val="16"/>
        <color rgb="FF000000"/>
        <rFont val="Calibri"/>
        <family val="2"/>
        <scheme val="minor"/>
      </rPr>
      <t>KPI 22: Cash conversion cycle</t>
    </r>
    <r>
      <rPr>
        <b/>
        <sz val="14"/>
        <color rgb="FF000000"/>
        <rFont val="Calibri"/>
        <family val="2"/>
        <scheme val="minor"/>
      </rPr>
      <t xml:space="preserve">
</t>
    </r>
    <r>
      <rPr>
        <i/>
        <sz val="14"/>
        <color rgb="FF000000"/>
        <rFont val="Calibri"/>
        <family val="2"/>
        <scheme val="minor"/>
      </rPr>
      <t>Number of days between the payment of the order of the finished product to the supplier and cash collection from customers</t>
    </r>
  </si>
  <si>
    <r>
      <rPr>
        <b/>
        <sz val="16"/>
        <color rgb="FF000000"/>
        <rFont val="Calibri"/>
        <family val="2"/>
        <scheme val="minor"/>
      </rPr>
      <t>KPI 23: Grant contribution</t>
    </r>
    <r>
      <rPr>
        <b/>
        <sz val="14"/>
        <color rgb="FF000000"/>
        <rFont val="Calibri"/>
        <family val="2"/>
        <scheme val="minor"/>
      </rPr>
      <t xml:space="preserve">
</t>
    </r>
    <r>
      <rPr>
        <i/>
        <sz val="14"/>
        <color rgb="FF000000"/>
        <rFont val="Calibri"/>
        <family val="2"/>
        <scheme val="minor"/>
      </rPr>
      <t>Share of one-time grants out of all revenues, in a given year</t>
    </r>
  </si>
  <si>
    <t xml:space="preserve"> </t>
  </si>
  <si>
    <r>
      <rPr>
        <b/>
        <sz val="26"/>
        <color rgb="FFE5554F"/>
        <rFont val="Calibri"/>
        <family val="2"/>
        <scheme val="minor"/>
      </rPr>
      <t>VALUE PROPOSITION</t>
    </r>
    <r>
      <rPr>
        <b/>
        <sz val="16"/>
        <color rgb="FFE5554F"/>
        <rFont val="Calibri"/>
        <family val="2"/>
        <scheme val="minor"/>
      </rPr>
      <t xml:space="preserve">
</t>
    </r>
    <r>
      <rPr>
        <i/>
        <sz val="16"/>
        <rFont val="Calibri"/>
        <family val="2"/>
        <scheme val="minor"/>
      </rPr>
      <t>Please ensure you have carefully read the instructions on the first tab before completing this tab. The instructions are designed to make your use of this tool as straightforward and beneficial to you as possible. If you have any questions about the tool or its usage, contact the GDC team on gdc@practicalaction.org.uk</t>
    </r>
  </si>
  <si>
    <r>
      <rPr>
        <b/>
        <sz val="26"/>
        <color rgb="FFC07D59"/>
        <rFont val="Calibri"/>
        <family val="2"/>
        <scheme val="minor"/>
      </rPr>
      <t>SALES &amp; MARKETING</t>
    </r>
    <r>
      <rPr>
        <b/>
        <sz val="16"/>
        <color rgb="FFE5554F"/>
        <rFont val="Calibri"/>
        <family val="2"/>
        <scheme val="minor"/>
      </rPr>
      <t xml:space="preserve">
</t>
    </r>
    <r>
      <rPr>
        <i/>
        <sz val="16"/>
        <rFont val="Calibri"/>
        <family val="2"/>
        <scheme val="minor"/>
      </rPr>
      <t>Please ensure you have carefully read the instructions on the first tab before completing this tab. The instructions are designed to make your use of this tool as straightforward and beneficial to you as possible. If you have any questions about the tool or its usage, contact the GDC team on gdc@practicalaction.org.uk</t>
    </r>
  </si>
  <si>
    <r>
      <rPr>
        <b/>
        <sz val="26"/>
        <color rgb="FFA3AA83"/>
        <rFont val="Calibri"/>
        <family val="2"/>
        <scheme val="minor"/>
      </rPr>
      <t>BACKEND INFRASTRUCTURE &amp; OVERHEADS</t>
    </r>
    <r>
      <rPr>
        <b/>
        <sz val="16"/>
        <color rgb="FFE5554F"/>
        <rFont val="Calibri"/>
        <family val="2"/>
        <scheme val="minor"/>
      </rPr>
      <t xml:space="preserve">
</t>
    </r>
    <r>
      <rPr>
        <i/>
        <sz val="16"/>
        <rFont val="Calibri"/>
        <family val="2"/>
        <scheme val="minor"/>
      </rPr>
      <t>Please ensure you have carefully read the instructions on the first tab before completing this tab. The instructions are designed to make your use of this tool as straightforward and beneficial to you as possible. If you have any questions about the tool or its usage, contact the GDC team on gdc@practicalaction.org.uk</t>
    </r>
  </si>
  <si>
    <t>Best practice</t>
  </si>
  <si>
    <r>
      <rPr>
        <b/>
        <sz val="12"/>
        <color rgb="FFE5554F"/>
        <rFont val="Calibri"/>
        <family val="2"/>
        <scheme val="minor"/>
      </rPr>
      <t xml:space="preserve">IMPORTANT: </t>
    </r>
    <r>
      <rPr>
        <i/>
        <sz val="12"/>
        <rFont val="Calibri"/>
        <family val="2"/>
        <scheme val="minor"/>
      </rPr>
      <t xml:space="preserve">Please ensure you carefully read the instructions on this page before advancing to the 'Input' tabs. These instructions are designed to make your use of this tool as straightforward and beneficial as possible. Once you have completed this workbook and generated your results for each KPI, we encourage you to refer to the Benchmarking KPIs for Last Mile Distributors publication for more detailed information on best practices and links to additional, useful resources that may help you address your key areas for improvement. 
This tool is the result of a Hystra study for the Global Distributors Collective, and has been funded by UK aid from the UK government via the Transforming Energy Access platform; however, the views expressed do not necessarily reflect the UK government’s official policies.
If you have any questions about the tool or its usage, contact the GDC team on gdc@practicalaction.org.uk </t>
    </r>
  </si>
  <si>
    <t>VALUE PROPOSITION</t>
  </si>
  <si>
    <t>SALES &amp; MARKETING</t>
  </si>
  <si>
    <t>BACKEND INFRASTRUCTURE &amp; OVERHEADS</t>
  </si>
  <si>
    <t>KPI 1: Net Promoter Score (NPS)</t>
  </si>
  <si>
    <t>KPI 2: Unique selling proposition</t>
  </si>
  <si>
    <t>KPI 3: Number of market segments</t>
  </si>
  <si>
    <t>KPI 4: Revenue streams</t>
  </si>
  <si>
    <t>KPI 5: Gross margin</t>
  </si>
  <si>
    <t>KPI 6:  Inclusivity ratio</t>
  </si>
  <si>
    <t>KPI 7: Product utilisation rate</t>
  </si>
  <si>
    <t>KPI 8: Above-the-line marketing</t>
  </si>
  <si>
    <t>KPI  9: Marketing penetration</t>
  </si>
  <si>
    <t>KPI 10: Revenue per sales agent</t>
  </si>
  <si>
    <t>KPI 12: Sales agent cost ratio</t>
  </si>
  <si>
    <t>KPI 15: Cost of field force</t>
  </si>
  <si>
    <t>KPI 17: Product servicing rate</t>
  </si>
  <si>
    <t>KPI 18: Stock loss</t>
  </si>
  <si>
    <t>KPI 19: Overhead ratio</t>
  </si>
  <si>
    <t>KPI 21: CEO support system</t>
  </si>
  <si>
    <t>KPI 22: Cash conversion cycle</t>
  </si>
  <si>
    <t>KPI 23: Grant contribution</t>
  </si>
  <si>
    <t>OUTPUT</t>
  </si>
  <si>
    <r>
      <t>KPI 11:</t>
    </r>
    <r>
      <rPr>
        <b/>
        <sz val="8"/>
        <color theme="1"/>
        <rFont val="Calibri"/>
        <family val="2"/>
        <scheme val="minor"/>
      </rPr>
      <t xml:space="preserve"> </t>
    </r>
    <r>
      <rPr>
        <sz val="8"/>
        <color theme="1"/>
        <rFont val="Calibri"/>
        <family val="2"/>
        <scheme val="minor"/>
      </rPr>
      <t>Sales agent compensation</t>
    </r>
  </si>
  <si>
    <r>
      <rPr>
        <b/>
        <sz val="16"/>
        <color rgb="FF000000"/>
        <rFont val="Calibri"/>
        <family val="2"/>
        <scheme val="minor"/>
      </rPr>
      <t xml:space="preserve">KPI 5: Gross margin </t>
    </r>
    <r>
      <rPr>
        <b/>
        <sz val="14"/>
        <color rgb="FF000000"/>
        <rFont val="Calibri"/>
        <family val="2"/>
        <scheme val="minor"/>
      </rPr>
      <t xml:space="preserve">
</t>
    </r>
    <r>
      <rPr>
        <i/>
        <sz val="14"/>
        <color rgb="FF000000"/>
        <rFont val="Calibri"/>
        <family val="2"/>
        <scheme val="minor"/>
      </rPr>
      <t>At end-user price</t>
    </r>
  </si>
  <si>
    <r>
      <rPr>
        <b/>
        <sz val="16"/>
        <color theme="1"/>
        <rFont val="Calibri"/>
        <family val="2"/>
        <scheme val="minor"/>
      </rPr>
      <t>KPI 4: Revenue streams</t>
    </r>
    <r>
      <rPr>
        <b/>
        <sz val="14"/>
        <color theme="1"/>
        <rFont val="Calibri"/>
        <family val="2"/>
        <scheme val="minor"/>
      </rPr>
      <t xml:space="preserve">
</t>
    </r>
    <r>
      <rPr>
        <i/>
        <sz val="14"/>
        <color theme="1"/>
        <rFont val="Calibri"/>
        <family val="2"/>
        <scheme val="minor"/>
      </rPr>
      <t>Including sales to customers, sales of data, consulting, result-based funding, etc</t>
    </r>
  </si>
  <si>
    <r>
      <rPr>
        <b/>
        <sz val="16"/>
        <color rgb="FF000000"/>
        <rFont val="Calibri"/>
        <family val="2"/>
        <scheme val="minor"/>
      </rPr>
      <t xml:space="preserve">KPI 17: Product servicing rate </t>
    </r>
    <r>
      <rPr>
        <b/>
        <sz val="14"/>
        <color rgb="FF000000"/>
        <rFont val="Calibri"/>
        <family val="2"/>
        <scheme val="minor"/>
      </rPr>
      <t xml:space="preserve">
</t>
    </r>
    <r>
      <rPr>
        <i/>
        <sz val="14"/>
        <color rgb="FF000000"/>
        <rFont val="Calibri"/>
        <family val="2"/>
        <scheme val="minor"/>
      </rPr>
      <t>Percentage of products sold generating a call for after-sales service (beyond those made by the company) during warranty period</t>
    </r>
  </si>
  <si>
    <r>
      <rPr>
        <b/>
        <sz val="16"/>
        <color rgb="FF000000"/>
        <rFont val="Calibri"/>
        <family val="2"/>
        <scheme val="minor"/>
      </rPr>
      <t xml:space="preserve">KPI 18: Stock loss </t>
    </r>
    <r>
      <rPr>
        <i/>
        <sz val="14"/>
        <color rgb="FF000000"/>
        <rFont val="Calibri"/>
        <family val="2"/>
        <scheme val="minor"/>
      </rPr>
      <t>Percentage of stocks written-off</t>
    </r>
  </si>
  <si>
    <r>
      <rPr>
        <b/>
        <sz val="16"/>
        <color rgb="FF000000"/>
        <rFont val="Calibri"/>
        <family val="2"/>
        <scheme val="minor"/>
      </rPr>
      <t xml:space="preserve">KPI 19: Overhead ratio </t>
    </r>
    <r>
      <rPr>
        <i/>
        <sz val="14"/>
        <color rgb="FF000000"/>
        <rFont val="Calibri"/>
        <family val="2"/>
        <scheme val="minor"/>
      </rPr>
      <t>Percentage of revenues spent on overheads (headquarter staff, back-office costs, IT)</t>
    </r>
  </si>
  <si>
    <t>* Do not count the number of different products sold if they are sold through the same channel to similar types of clients. List the different types of independent segments your company serves with products or services (e.g. households, companies, government, etc). Then count the total number of different market segments.
* Proven unit economics refers to the situation where each key unit of your company (e.g., a sales agent) produces enough revenue to cover the direct costs (excluding overheads) related to the unit (e.g., salary of the agent, cost of managing the agent etc.). Put differently, the margin from one unit covers the direct costs related to that unit</t>
  </si>
  <si>
    <t>Market segments typically come about from selling similar/adapted products to range of customers (e.g. B2B, B2C, B2G) using different sales channels</t>
  </si>
  <si>
    <t>* List the independent revenue streams of your company excluding sales to your core customer segment. For example, results-based financing, carbon finance,consulting and services. Then count the number of independent revenue streams.
* Businesses can generate what economists call positive externalities and find ways to monetise them. For example, the clean cooking sector has enjoyed a sudden acceleration as cookstove distributors leverage carbon credits to generate an additional revenue stream for (mostly) the same work. Carbon credits are a way to earn money from the positive carbon impact attributed to clean cooking in comparison to more traditional cooking practices</t>
  </si>
  <si>
    <t>What is the total number of days that customers paid for (sum total for all customers acquired less than 6 months ago), during the first 60 paying days (after the free trial days)</t>
  </si>
  <si>
    <t xml:space="preserve">* We use customers who bought the product in the last 6 months to predict the credit quality of the new cohort of customers
* Please refer to case study example in the GDC benchmark report for further clarification/explanation </t>
  </si>
  <si>
    <t>Do not know or under 30%</t>
  </si>
  <si>
    <t>Do not know or under 10%</t>
  </si>
  <si>
    <t>Below $1,500</t>
  </si>
  <si>
    <t>$1,500-2,500</t>
  </si>
  <si>
    <t>Above $2,500</t>
  </si>
  <si>
    <t xml:space="preserve">* These are the expenses that go beyond what is typically included in the unit economics analysis. In other words, it includes any cost that cannot be directly linked to sales 
* Please refer to case study example in the GDC benchmark report for further clarification/explanation </t>
  </si>
  <si>
    <t>Value taken from previous input in the 'value proposition' sheet</t>
  </si>
  <si>
    <t>Total sales during the year</t>
  </si>
  <si>
    <t>A last mile distributor of durable goods with a full-time sales force</t>
  </si>
  <si>
    <t>If easier, another way to compute this is to calculate the average compensation of your sales agents in a representative month and multiply it by 12</t>
  </si>
  <si>
    <t>No set rules, see benchmark data from GDC for an idea of range</t>
  </si>
  <si>
    <t>The following KPIs in this section apply to companies with a direct sales model. Some KPIs require specific inputs for full-time and part-time sales forces. If your company employs both full time and part time agents, you should calculate these KPIs twice: once only for your full-time sales agents and once more only for your part-time sales agents</t>
  </si>
  <si>
    <t>To calculate the average number of agents over the year, sum the number of agents who have been actively canvassing for leads or sales for each month of the year each and divde this sum total by 12</t>
  </si>
  <si>
    <t>Average revenue generatedper agent per year</t>
  </si>
  <si>
    <t>Average agent compensation per year</t>
  </si>
  <si>
    <t>Using a part-time sales force does not increase thebenchmark value because agents still need the same support to be as effective as possible</t>
  </si>
  <si>
    <t>Claculated using  previous input</t>
  </si>
  <si>
    <t>Total compensation of all field force staff for the entire year</t>
  </si>
  <si>
    <t>Annual sales revenue at end-user price + other revenues generated directly from the sale of those units</t>
  </si>
  <si>
    <t>Claculated using  previous inputs</t>
  </si>
  <si>
    <t>Tracked regularly (value depending on product type and business model)</t>
  </si>
  <si>
    <t>Durable goods with financing, if the
loan tenure is less than one year</t>
  </si>
  <si>
    <r>
      <t xml:space="preserve">Filling in this spreadsheet will help you assess your operational performance through 23 KPIs and compare them with results from a benchmark of your peers (based on data from over </t>
    </r>
    <r>
      <rPr>
        <sz val="12"/>
        <color theme="1"/>
        <rFont val="Calibri"/>
        <family val="2"/>
        <scheme val="minor"/>
      </rPr>
      <t xml:space="preserve">70 last mile distribution companies in low-and-middle income countries). The "Can be improved" category has been defined as under the threshold at which the LMDs benchmarked here had managed to stabilise their operations toward sustainability. Last mile distributors should prioritise these KPIs to successfully run a profitable business model. </t>
    </r>
  </si>
  <si>
    <r>
      <t>In the 'Input' tabs for the three key areas (Value Proposition, Sales and Marketing, and Backend Infrastructure &amp; Overheads) each KPI has a dedicated calculation table. Please fill the cell under '</t>
    </r>
    <r>
      <rPr>
        <b/>
        <sz val="12"/>
        <color theme="1"/>
        <rFont val="Calibri"/>
        <family val="2"/>
        <scheme val="minor"/>
      </rPr>
      <t>Direct answer</t>
    </r>
    <r>
      <rPr>
        <sz val="12"/>
        <color theme="1"/>
        <rFont val="Calibri"/>
        <family val="2"/>
        <scheme val="minor"/>
      </rPr>
      <t>' (</t>
    </r>
    <r>
      <rPr>
        <b/>
        <sz val="12"/>
        <color theme="9"/>
        <rFont val="Calibri (Corps)"/>
      </rPr>
      <t>shaded green</t>
    </r>
    <r>
      <rPr>
        <sz val="12"/>
        <color theme="1"/>
        <rFont val="Calibri"/>
        <family val="2"/>
        <scheme val="minor"/>
      </rPr>
      <t>) in the '</t>
    </r>
    <r>
      <rPr>
        <b/>
        <sz val="12"/>
        <color theme="1"/>
        <rFont val="Calibri"/>
        <family val="2"/>
        <scheme val="minor"/>
      </rPr>
      <t>KPI values</t>
    </r>
    <r>
      <rPr>
        <sz val="12"/>
        <color theme="1"/>
        <rFont val="Calibri"/>
        <family val="2"/>
        <scheme val="minor"/>
      </rPr>
      <t>' section of each table. If you do not have a direct answer, you can use the '</t>
    </r>
    <r>
      <rPr>
        <b/>
        <sz val="12"/>
        <color theme="1"/>
        <rFont val="Calibri"/>
        <family val="2"/>
        <scheme val="minor"/>
      </rPr>
      <t>Calculation</t>
    </r>
    <r>
      <rPr>
        <sz val="12"/>
        <color theme="1"/>
        <rFont val="Calibri"/>
        <family val="2"/>
        <scheme val="minor"/>
      </rPr>
      <t>' section by filling in the '</t>
    </r>
    <r>
      <rPr>
        <b/>
        <sz val="12"/>
        <color theme="1"/>
        <rFont val="Calibri"/>
        <family val="2"/>
        <scheme val="minor"/>
      </rPr>
      <t>Value</t>
    </r>
    <r>
      <rPr>
        <sz val="12"/>
        <color theme="1"/>
        <rFont val="Calibri"/>
        <family val="2"/>
        <scheme val="minor"/>
      </rPr>
      <t>' (</t>
    </r>
    <r>
      <rPr>
        <b/>
        <sz val="12"/>
        <color rgb="FF70AD47"/>
        <rFont val="Calibri (Corps)"/>
      </rPr>
      <t>shaded green</t>
    </r>
    <r>
      <rPr>
        <sz val="12"/>
        <color theme="1"/>
        <rFont val="Calibri"/>
        <family val="2"/>
        <scheme val="minor"/>
      </rPr>
      <t>) cells. Read the list of inputs and their definitions carefully before filling in the required information. Your KPIs will be computed automatically in the '</t>
    </r>
    <r>
      <rPr>
        <b/>
        <sz val="12"/>
        <color theme="1"/>
        <rFont val="Calibri"/>
        <family val="2"/>
        <scheme val="minor"/>
      </rPr>
      <t>Computation</t>
    </r>
    <r>
      <rPr>
        <sz val="12"/>
        <color theme="1"/>
        <rFont val="Calibri"/>
        <family val="2"/>
        <scheme val="minor"/>
      </rPr>
      <t>' cell (</t>
    </r>
    <r>
      <rPr>
        <b/>
        <sz val="12"/>
        <color theme="7"/>
        <rFont val="Calibri (Corps)"/>
      </rPr>
      <t>shaded gold</t>
    </r>
    <r>
      <rPr>
        <sz val="12"/>
        <color theme="1"/>
        <rFont val="Calibri"/>
        <family val="2"/>
        <scheme val="minor"/>
      </rPr>
      <t>) under the '</t>
    </r>
    <r>
      <rPr>
        <b/>
        <sz val="12"/>
        <color theme="1"/>
        <rFont val="Calibri"/>
        <family val="2"/>
        <scheme val="minor"/>
      </rPr>
      <t>KPI values</t>
    </r>
    <r>
      <rPr>
        <sz val="12"/>
        <color theme="1"/>
        <rFont val="Calibri"/>
        <family val="2"/>
        <scheme val="minor"/>
      </rPr>
      <t>' section of the table based on the values you enter. 
Successive KPIs automatically take the required inputs from preceding tables so that you don't need to fill any value twice. These inputs</t>
    </r>
    <r>
      <rPr>
        <b/>
        <sz val="12"/>
        <color theme="4"/>
        <rFont val="Calibri (Corps)"/>
      </rPr>
      <t xml:space="preserve"> shaded blue</t>
    </r>
    <r>
      <rPr>
        <sz val="12"/>
        <color theme="1"/>
        <rFont val="Calibri (Corps)"/>
      </rPr>
      <t xml:space="preserve">) </t>
    </r>
    <r>
      <rPr>
        <sz val="12"/>
        <color theme="1"/>
        <rFont val="Calibri"/>
        <family val="2"/>
        <scheme val="minor"/>
      </rPr>
      <t>however appear in the calculation section each time a KPI involves their use. Be careful that you may not be able to compute a KPIs which take values from preceding tables if you entered a direct answer before (i.e. the value that is needed for calculating a KPI may not have ben provided by you in a previous KPI table). You should go back and input the required value in the preceding table to proceed with the calculation.
Please note that some inputs are only relevant for certain types of companies (e.g. those requiring financing), indicated in the '</t>
    </r>
    <r>
      <rPr>
        <b/>
        <sz val="12"/>
        <color theme="1"/>
        <rFont val="Calibri"/>
        <family val="2"/>
        <scheme val="minor"/>
      </rPr>
      <t>Who does this apply to?</t>
    </r>
    <r>
      <rPr>
        <sz val="12"/>
        <color theme="1"/>
        <rFont val="Calibri"/>
        <family val="2"/>
        <scheme val="minor"/>
      </rPr>
      <t>' column. Only fill the input values for KPIs that apply to your business. All results will be summarised in the '</t>
    </r>
    <r>
      <rPr>
        <b/>
        <sz val="12"/>
        <color theme="1"/>
        <rFont val="Calibri"/>
        <family val="2"/>
        <scheme val="minor"/>
      </rPr>
      <t>Output</t>
    </r>
    <r>
      <rPr>
        <sz val="12"/>
        <color theme="1"/>
        <rFont val="Calibri"/>
        <family val="2"/>
        <scheme val="minor"/>
      </rPr>
      <t>' tab in the '</t>
    </r>
    <r>
      <rPr>
        <b/>
        <sz val="12"/>
        <color theme="1"/>
        <rFont val="Calibri"/>
        <family val="2"/>
        <scheme val="minor"/>
      </rPr>
      <t>Your data</t>
    </r>
    <r>
      <rPr>
        <sz val="12"/>
        <color theme="1"/>
        <rFont val="Calibri"/>
        <family val="2"/>
        <scheme val="minor"/>
      </rPr>
      <t>' column.
You can use the '</t>
    </r>
    <r>
      <rPr>
        <b/>
        <sz val="12"/>
        <color theme="1"/>
        <rFont val="Calibri"/>
        <family val="2"/>
        <scheme val="minor"/>
      </rPr>
      <t>Notes / comments for yourself</t>
    </r>
    <r>
      <rPr>
        <sz val="12"/>
        <color theme="1"/>
        <rFont val="Calibri"/>
        <family val="2"/>
        <scheme val="minor"/>
      </rPr>
      <t>' column to note any relevant information, next steps etc. as you go through the tool.</t>
    </r>
  </si>
  <si>
    <r>
      <t xml:space="preserve">If you have entered a direct answer, the value provided will appear in front of the category of benchmark which applies to your company. However, when benchmark values differ based on the particular situation and you have computed the KPI (by entering values in the 'value' column of the calculation section), compare the output only with the benchmark values of the appropriate category which applies to your company to see where you stand on the benchmark.
</t>
    </r>
    <r>
      <rPr>
        <b/>
        <sz val="12"/>
        <color theme="1"/>
        <rFont val="Calibri"/>
        <family val="2"/>
        <scheme val="minor"/>
      </rPr>
      <t>Note</t>
    </r>
    <r>
      <rPr>
        <sz val="12"/>
        <color theme="1"/>
        <rFont val="Calibri"/>
        <family val="2"/>
        <scheme val="minor"/>
      </rPr>
      <t xml:space="preserve"> t</t>
    </r>
    <r>
      <rPr>
        <sz val="12"/>
        <color theme="1"/>
        <rFont val="Calibri"/>
        <family val="2"/>
        <scheme val="minor"/>
      </rPr>
      <t xml:space="preserve">hat given the diversity of geographies, products sold and models, this generalisation might not cover all cases and some indicators might not be applicable to all companies. Furthermore, particular circumstances, such as local or global crises, may make some of this benchmark data irrelevant, or the “good” or “best practices” categories impossible to achieve. </t>
    </r>
  </si>
  <si>
    <r>
      <rPr>
        <b/>
        <sz val="16"/>
        <color rgb="FF000000"/>
        <rFont val="Calibri"/>
        <family val="2"/>
        <scheme val="minor"/>
      </rPr>
      <t xml:space="preserve">KPI 8: Above-the-line marketing </t>
    </r>
    <r>
      <rPr>
        <b/>
        <sz val="14"/>
        <color rgb="FF000000"/>
        <rFont val="Calibri"/>
        <family val="2"/>
        <scheme val="minor"/>
      </rPr>
      <t xml:space="preserve">
</t>
    </r>
    <r>
      <rPr>
        <i/>
        <sz val="14"/>
        <color rgb="FF000000"/>
        <rFont val="Calibri"/>
        <family val="2"/>
        <scheme val="minor"/>
      </rPr>
      <t>Untargeted marketing costs as % of revenues, including billboards, radio ads, social media and TV advertising</t>
    </r>
  </si>
  <si>
    <r>
      <rPr>
        <b/>
        <sz val="16"/>
        <color rgb="FF000000"/>
        <rFont val="Calibri"/>
        <family val="2"/>
        <scheme val="minor"/>
      </rPr>
      <t>10) Revenue per sales agent</t>
    </r>
    <r>
      <rPr>
        <b/>
        <sz val="14"/>
        <color rgb="FF000000"/>
        <rFont val="Calibri"/>
        <family val="2"/>
        <scheme val="minor"/>
      </rPr>
      <t xml:space="preserve">
</t>
    </r>
    <r>
      <rPr>
        <i/>
        <sz val="14"/>
        <color rgb="FF000000"/>
        <rFont val="Calibri"/>
        <family val="2"/>
        <scheme val="minor"/>
      </rPr>
      <t>In full-time-equivalent and including services paid by third-parties, relying on local sales agents</t>
    </r>
  </si>
  <si>
    <r>
      <t xml:space="preserve">KPI 11: Sales agent compensation
</t>
    </r>
    <r>
      <rPr>
        <i/>
        <sz val="14"/>
        <color rgb="FF000000"/>
        <rFont val="Calibri"/>
        <family val="2"/>
        <scheme val="minor"/>
      </rPr>
      <t>In full-time equivalent</t>
    </r>
  </si>
  <si>
    <t>Number of sales agents who left the company during the year</t>
  </si>
  <si>
    <t>To calculate the average number of agents over the
year, sum the number of agents who have been actively canvassing for leads or sales for each month of the year, and then divde this sum total by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</si>
</sst>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2"/>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b/>
      <sz val="14"/>
      <color theme="1"/>
      <name val="Calibri"/>
      <family val="2"/>
      <scheme val="minor"/>
    </font>
    <font>
      <b/>
      <sz val="12"/>
      <color rgb="FFFFFFFF"/>
      <name val="Arial"/>
      <family val="2"/>
    </font>
    <font>
      <i/>
      <sz val="14"/>
      <color theme="1"/>
      <name val="Calibri"/>
      <family val="2"/>
      <scheme val="minor"/>
    </font>
    <font>
      <b/>
      <sz val="14"/>
      <color rgb="FF000000"/>
      <name val="Calibri"/>
      <family val="2"/>
      <scheme val="minor"/>
    </font>
    <font>
      <b/>
      <sz val="14"/>
      <color rgb="FFFFFFFF"/>
      <name val="Calibri"/>
      <family val="2"/>
      <scheme val="minor"/>
    </font>
    <font>
      <sz val="12"/>
      <color rgb="FF000000"/>
      <name val="Calibri"/>
      <family val="2"/>
      <scheme val="minor"/>
    </font>
    <font>
      <i/>
      <sz val="14"/>
      <color rgb="FF000000"/>
      <name val="Calibri"/>
      <family val="2"/>
      <scheme val="minor"/>
    </font>
    <font>
      <sz val="8"/>
      <name val="Calibri"/>
      <family val="2"/>
      <scheme val="minor"/>
    </font>
    <font>
      <i/>
      <sz val="12"/>
      <color theme="0"/>
      <name val="Calibri"/>
      <family val="2"/>
      <scheme val="minor"/>
    </font>
    <font>
      <sz val="12"/>
      <color theme="1"/>
      <name val="Calibri (Corps)"/>
    </font>
    <font>
      <b/>
      <sz val="12"/>
      <color theme="0"/>
      <name val="Calibri"/>
      <family val="2"/>
      <scheme val="minor"/>
    </font>
    <font>
      <b/>
      <sz val="12"/>
      <color theme="4"/>
      <name val="Calibri (Corps)"/>
    </font>
    <font>
      <sz val="12"/>
      <color theme="0"/>
      <name val="Calibri"/>
      <family val="2"/>
      <scheme val="minor"/>
    </font>
    <font>
      <sz val="14"/>
      <color rgb="FF000000"/>
      <name val="Calibri"/>
      <family val="2"/>
      <scheme val="minor"/>
    </font>
    <font>
      <i/>
      <sz val="12"/>
      <name val="Calibri"/>
      <family val="2"/>
      <scheme val="minor"/>
    </font>
    <font>
      <sz val="14"/>
      <name val="Calibri"/>
      <family val="2"/>
      <scheme val="minor"/>
    </font>
    <font>
      <b/>
      <sz val="16"/>
      <color theme="1"/>
      <name val="Calibri"/>
      <family val="2"/>
      <scheme val="minor"/>
    </font>
    <font>
      <b/>
      <sz val="16"/>
      <color rgb="FF000000"/>
      <name val="Calibri"/>
      <family val="2"/>
      <scheme val="minor"/>
    </font>
    <font>
      <b/>
      <sz val="17"/>
      <color theme="1"/>
      <name val="Calibri"/>
      <family val="2"/>
      <scheme val="minor"/>
    </font>
    <font>
      <b/>
      <sz val="12"/>
      <color rgb="FFE5554F"/>
      <name val="Calibri"/>
      <family val="2"/>
      <scheme val="minor"/>
    </font>
    <font>
      <b/>
      <sz val="16"/>
      <color rgb="FFE5554F"/>
      <name val="Calibri"/>
      <family val="2"/>
      <scheme val="minor"/>
    </font>
    <font>
      <b/>
      <sz val="26"/>
      <color rgb="FFE5554F"/>
      <name val="Calibri"/>
      <family val="2"/>
      <scheme val="minor"/>
    </font>
    <font>
      <b/>
      <sz val="26"/>
      <color rgb="FF919D9D"/>
      <name val="Calibri"/>
      <family val="2"/>
      <scheme val="minor"/>
    </font>
    <font>
      <b/>
      <sz val="26"/>
      <color rgb="FFA3AA83"/>
      <name val="Calibri"/>
      <family val="2"/>
      <scheme val="minor"/>
    </font>
    <font>
      <b/>
      <sz val="26"/>
      <color rgb="FFC07D59"/>
      <name val="Calibri"/>
      <family val="2"/>
      <scheme val="minor"/>
    </font>
    <font>
      <i/>
      <sz val="16"/>
      <name val="Calibri"/>
      <family val="2"/>
      <scheme val="minor"/>
    </font>
    <font>
      <b/>
      <sz val="8"/>
      <color rgb="FF333F5F"/>
      <name val="Calibri"/>
      <family val="2"/>
      <scheme val="minor"/>
    </font>
    <font>
      <b/>
      <sz val="10"/>
      <color rgb="FFFFFFFF"/>
      <name val="Calibri"/>
      <family val="2"/>
      <scheme val="minor"/>
    </font>
    <font>
      <sz val="8"/>
      <color rgb="FF000000"/>
      <name val="Calibri"/>
      <family val="2"/>
      <scheme val="minor"/>
    </font>
    <font>
      <sz val="8"/>
      <color theme="1"/>
      <name val="Calibri"/>
      <family val="2"/>
      <scheme val="minor"/>
    </font>
    <font>
      <b/>
      <sz val="8"/>
      <color theme="1"/>
      <name val="Calibri"/>
      <family val="2"/>
      <scheme val="minor"/>
    </font>
    <font>
      <sz val="18"/>
      <color theme="1"/>
      <name val="Calibri"/>
      <family val="2"/>
      <scheme val="minor"/>
    </font>
    <font>
      <b/>
      <sz val="12"/>
      <color theme="9"/>
      <name val="Calibri (Corps)"/>
    </font>
    <font>
      <b/>
      <sz val="12"/>
      <color rgb="FF70AD47"/>
      <name val="Calibri (Corps)"/>
    </font>
    <font>
      <b/>
      <sz val="12"/>
      <color theme="7"/>
      <name val="Calibri (Corps)"/>
    </font>
  </fonts>
  <fills count="23">
    <fill>
      <patternFill patternType="none"/>
    </fill>
    <fill>
      <patternFill patternType="gray125"/>
    </fill>
    <fill>
      <patternFill patternType="solid">
        <fgColor theme="5" tint="0.7999816888943144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9"/>
        <bgColor indexed="64"/>
      </patternFill>
    </fill>
    <fill>
      <patternFill patternType="solid">
        <fgColor theme="7"/>
        <bgColor rgb="FF000000"/>
      </patternFill>
    </fill>
    <fill>
      <patternFill patternType="solid">
        <fgColor theme="7"/>
        <bgColor indexed="64"/>
      </patternFill>
    </fill>
    <fill>
      <patternFill patternType="solid">
        <fgColor theme="4"/>
        <bgColor indexed="64"/>
      </patternFill>
    </fill>
    <fill>
      <patternFill patternType="solid">
        <fgColor rgb="FF70AD47"/>
        <bgColor indexed="64"/>
      </patternFill>
    </fill>
    <fill>
      <patternFill patternType="solid">
        <fgColor rgb="FF4472C4"/>
        <bgColor indexed="64"/>
      </patternFill>
    </fill>
    <fill>
      <patternFill patternType="solid">
        <fgColor rgb="FFE5554F"/>
        <bgColor indexed="64"/>
      </patternFill>
    </fill>
    <fill>
      <patternFill patternType="solid">
        <fgColor rgb="FF919D9D"/>
        <bgColor indexed="64"/>
      </patternFill>
    </fill>
    <fill>
      <patternFill patternType="solid">
        <fgColor rgb="FFE5554F"/>
        <bgColor rgb="FF000000"/>
      </patternFill>
    </fill>
    <fill>
      <patternFill patternType="solid">
        <fgColor rgb="FF919D9D"/>
        <bgColor rgb="FF000000"/>
      </patternFill>
    </fill>
    <fill>
      <patternFill patternType="solid">
        <fgColor rgb="FFC07D59"/>
        <bgColor rgb="FF000000"/>
      </patternFill>
    </fill>
    <fill>
      <patternFill patternType="solid">
        <fgColor rgb="FFC07D59"/>
        <bgColor indexed="64"/>
      </patternFill>
    </fill>
    <fill>
      <patternFill patternType="solid">
        <fgColor rgb="FFA3AA83"/>
        <bgColor rgb="FF000000"/>
      </patternFill>
    </fill>
    <fill>
      <patternFill patternType="solid">
        <fgColor rgb="FFA3AA83"/>
        <bgColor indexed="64"/>
      </patternFill>
    </fill>
    <fill>
      <patternFill patternType="solid">
        <fgColor rgb="FFE2E6E6"/>
        <bgColor indexed="64"/>
      </patternFill>
    </fill>
    <fill>
      <patternFill patternType="solid">
        <fgColor rgb="FFF3AEAB"/>
        <bgColor indexed="64"/>
      </patternFill>
    </fill>
    <fill>
      <patternFill patternType="solid">
        <fgColor rgb="FFFCE9E8"/>
        <bgColor indexed="64"/>
      </patternFill>
    </fill>
    <fill>
      <patternFill patternType="solid">
        <fgColor rgb="FFC07C59"/>
        <bgColor indexed="64"/>
      </patternFill>
    </fill>
  </fills>
  <borders count="6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right style="thin">
        <color rgb="FFFFFFFF"/>
      </right>
      <top/>
      <bottom style="thin">
        <color rgb="FFFFFFFF"/>
      </bottom>
      <diagonal/>
    </border>
    <border>
      <left/>
      <right style="thin">
        <color rgb="FFFFFFFF"/>
      </right>
      <top/>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right style="thin">
        <color rgb="FFFFFFFF"/>
      </right>
      <top style="thin">
        <color rgb="FFFFFFFF"/>
      </top>
      <bottom/>
      <diagonal/>
    </border>
    <border>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top/>
      <bottom style="thin">
        <color rgb="FFD4D4D4"/>
      </bottom>
      <diagonal/>
    </border>
    <border>
      <left/>
      <right/>
      <top style="thin">
        <color rgb="FFD4D4D4"/>
      </top>
      <bottom/>
      <diagonal/>
    </border>
    <border>
      <left/>
      <right/>
      <top style="thin">
        <color rgb="FFD4D4D4"/>
      </top>
      <bottom style="thin">
        <color rgb="FFD4D4D4"/>
      </bottom>
      <diagonal/>
    </border>
    <border>
      <left style="thin">
        <color rgb="FFD4D4D4"/>
      </left>
      <right style="thin">
        <color rgb="FFD4D4D4"/>
      </right>
      <top style="thin">
        <color rgb="FFD4D4D4"/>
      </top>
      <bottom style="thin">
        <color rgb="FFD4D4D4"/>
      </bottom>
      <diagonal/>
    </border>
    <border>
      <left/>
      <right/>
      <top style="thin">
        <color rgb="FFFFFFFF"/>
      </top>
      <bottom style="thin">
        <color rgb="FFD4D4D4"/>
      </bottom>
      <diagonal/>
    </border>
    <border>
      <left style="medium">
        <color rgb="FFA3AA83"/>
      </left>
      <right style="medium">
        <color rgb="FFA3AA83"/>
      </right>
      <top style="medium">
        <color rgb="FFA3AA83"/>
      </top>
      <bottom/>
      <diagonal/>
    </border>
    <border>
      <left style="medium">
        <color rgb="FFA3AA83"/>
      </left>
      <right style="medium">
        <color rgb="FFA3AA83"/>
      </right>
      <top/>
      <bottom/>
      <diagonal/>
    </border>
    <border>
      <left style="medium">
        <color rgb="FFA3AA83"/>
      </left>
      <right style="medium">
        <color rgb="FFA3AA83"/>
      </right>
      <top/>
      <bottom style="medium">
        <color rgb="FFA3AA83"/>
      </bottom>
      <diagonal/>
    </border>
    <border>
      <left/>
      <right/>
      <top/>
      <bottom style="medium">
        <color rgb="FFA3AA83"/>
      </bottom>
      <diagonal/>
    </border>
    <border>
      <left style="medium">
        <color rgb="FFA3AA83"/>
      </left>
      <right/>
      <top/>
      <bottom style="medium">
        <color rgb="FFA3AA83"/>
      </bottom>
      <diagonal/>
    </border>
    <border>
      <left style="medium">
        <color rgb="FFA3AA83"/>
      </left>
      <right/>
      <top/>
      <bottom/>
      <diagonal/>
    </border>
    <border>
      <left style="thin">
        <color rgb="FFFFFFFF"/>
      </left>
      <right/>
      <top style="thin">
        <color rgb="FFFFFFFF"/>
      </top>
      <bottom/>
      <diagonal/>
    </border>
    <border>
      <left style="thin">
        <color rgb="FFFFFFFF"/>
      </left>
      <right/>
      <top/>
      <bottom style="thin">
        <color rgb="FFFFFFFF"/>
      </bottom>
      <diagonal/>
    </border>
    <border>
      <left style="thin">
        <color rgb="FFFFFFFF"/>
      </left>
      <right/>
      <top/>
      <bottom/>
      <diagonal/>
    </border>
    <border>
      <left/>
      <right/>
      <top style="medium">
        <color rgb="FFA3AA83"/>
      </top>
      <bottom/>
      <diagonal/>
    </border>
    <border>
      <left/>
      <right/>
      <top style="thin">
        <color rgb="FFD4D4D4"/>
      </top>
      <bottom style="medium">
        <color rgb="FFA3AA83"/>
      </bottom>
      <diagonal/>
    </border>
    <border>
      <left/>
      <right/>
      <top style="medium">
        <color rgb="FFA3AA83"/>
      </top>
      <bottom style="thin">
        <color rgb="FFFFFFFF"/>
      </bottom>
      <diagonal/>
    </border>
    <border>
      <left style="thin">
        <color rgb="FFD4D4D4"/>
      </left>
      <right style="thin">
        <color rgb="FFD4D4D4"/>
      </right>
      <top style="thin">
        <color rgb="FFD4D4D4"/>
      </top>
      <bottom/>
      <diagonal/>
    </border>
    <border>
      <left style="medium">
        <color rgb="FFC07D59"/>
      </left>
      <right style="medium">
        <color rgb="FFC07D59"/>
      </right>
      <top style="medium">
        <color rgb="FFC07D59"/>
      </top>
      <bottom/>
      <diagonal/>
    </border>
    <border>
      <left style="medium">
        <color rgb="FFC07D59"/>
      </left>
      <right style="medium">
        <color rgb="FFC07D59"/>
      </right>
      <top/>
      <bottom/>
      <diagonal/>
    </border>
    <border>
      <left style="medium">
        <color rgb="FFC07D59"/>
      </left>
      <right style="medium">
        <color rgb="FFC07D59"/>
      </right>
      <top/>
      <bottom style="medium">
        <color rgb="FFC07D59"/>
      </bottom>
      <diagonal/>
    </border>
    <border>
      <left/>
      <right/>
      <top style="medium">
        <color rgb="FFC07D59"/>
      </top>
      <bottom/>
      <diagonal/>
    </border>
    <border>
      <left/>
      <right/>
      <top style="medium">
        <color rgb="FFC07D59"/>
      </top>
      <bottom style="thin">
        <color rgb="FFFFFFFF"/>
      </bottom>
      <diagonal/>
    </border>
    <border>
      <left style="medium">
        <color rgb="FFE5554F"/>
      </left>
      <right style="medium">
        <color rgb="FFE5554F"/>
      </right>
      <top style="medium">
        <color rgb="FFE5554F"/>
      </top>
      <bottom/>
      <diagonal/>
    </border>
    <border>
      <left style="medium">
        <color rgb="FFE5554F"/>
      </left>
      <right style="medium">
        <color rgb="FFE5554F"/>
      </right>
      <top/>
      <bottom/>
      <diagonal/>
    </border>
    <border>
      <left style="medium">
        <color rgb="FFE5554F"/>
      </left>
      <right style="medium">
        <color rgb="FFE5554F"/>
      </right>
      <top/>
      <bottom style="medium">
        <color rgb="FFE5554F"/>
      </bottom>
      <diagonal/>
    </border>
    <border>
      <left/>
      <right/>
      <top style="medium">
        <color rgb="FFE5554F"/>
      </top>
      <bottom/>
      <diagonal/>
    </border>
    <border>
      <left/>
      <right/>
      <top style="medium">
        <color rgb="FFE5554F"/>
      </top>
      <bottom style="thin">
        <color theme="0"/>
      </bottom>
      <diagonal/>
    </border>
    <border>
      <left style="medium">
        <color rgb="FFE5554F"/>
      </left>
      <right/>
      <top style="medium">
        <color rgb="FFE5554F"/>
      </top>
      <bottom style="thin">
        <color rgb="FFFFFFFF"/>
      </bottom>
      <diagonal/>
    </border>
    <border>
      <left/>
      <right/>
      <top style="medium">
        <color rgb="FFE5554F"/>
      </top>
      <bottom style="thin">
        <color rgb="FFFFFFFF"/>
      </bottom>
      <diagonal/>
    </border>
    <border>
      <left style="medium">
        <color rgb="FFE5554F"/>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rgb="FFE5554F"/>
      </left>
      <right/>
      <top style="medium">
        <color rgb="FFE5554F"/>
      </top>
      <bottom/>
      <diagonal/>
    </border>
    <border>
      <left/>
      <right style="medium">
        <color rgb="FFE5554F"/>
      </right>
      <top style="medium">
        <color rgb="FFE5554F"/>
      </top>
      <bottom/>
      <diagonal/>
    </border>
    <border>
      <left/>
      <right style="medium">
        <color rgb="FFE5554F"/>
      </right>
      <top/>
      <bottom/>
      <diagonal/>
    </border>
    <border>
      <left style="medium">
        <color rgb="FFE5554F"/>
      </left>
      <right/>
      <top/>
      <bottom style="medium">
        <color rgb="FFE5554F"/>
      </bottom>
      <diagonal/>
    </border>
    <border>
      <left/>
      <right/>
      <top/>
      <bottom style="medium">
        <color rgb="FFE5554F"/>
      </bottom>
      <diagonal/>
    </border>
    <border>
      <left/>
      <right style="medium">
        <color rgb="FFE5554F"/>
      </right>
      <top/>
      <bottom style="medium">
        <color rgb="FFE5554F"/>
      </bottom>
      <diagonal/>
    </border>
    <border>
      <left style="medium">
        <color rgb="FF919D9D"/>
      </left>
      <right/>
      <top style="medium">
        <color rgb="FF919D9D"/>
      </top>
      <bottom/>
      <diagonal/>
    </border>
    <border>
      <left/>
      <right/>
      <top style="medium">
        <color rgb="FF919D9D"/>
      </top>
      <bottom/>
      <diagonal/>
    </border>
    <border>
      <left/>
      <right style="medium">
        <color rgb="FF919D9D"/>
      </right>
      <top style="medium">
        <color rgb="FF919D9D"/>
      </top>
      <bottom/>
      <diagonal/>
    </border>
    <border>
      <left style="medium">
        <color rgb="FF919D9D"/>
      </left>
      <right/>
      <top/>
      <bottom/>
      <diagonal/>
    </border>
    <border>
      <left/>
      <right style="medium">
        <color rgb="FF919D9D"/>
      </right>
      <top/>
      <bottom/>
      <diagonal/>
    </border>
    <border>
      <left style="medium">
        <color rgb="FF919D9D"/>
      </left>
      <right/>
      <top/>
      <bottom style="medium">
        <color rgb="FF919D9D"/>
      </bottom>
      <diagonal/>
    </border>
    <border>
      <left/>
      <right/>
      <top/>
      <bottom style="medium">
        <color rgb="FF919D9D"/>
      </bottom>
      <diagonal/>
    </border>
    <border>
      <left/>
      <right style="medium">
        <color rgb="FF919D9D"/>
      </right>
      <top/>
      <bottom style="medium">
        <color rgb="FF919D9D"/>
      </bottom>
      <diagonal/>
    </border>
    <border>
      <left/>
      <right style="medium">
        <color rgb="FFC07D59"/>
      </right>
      <top/>
      <bottom/>
      <diagonal/>
    </border>
  </borders>
  <cellStyleXfs count="2">
    <xf numFmtId="0" fontId="0" fillId="0" borderId="0"/>
    <xf numFmtId="9" fontId="1" fillId="0" borderId="0" applyFont="0" applyFill="0" applyBorder="0" applyAlignment="0" applyProtection="0"/>
  </cellStyleXfs>
  <cellXfs count="256">
    <xf numFmtId="0" fontId="0" fillId="0" borderId="0" xfId="0"/>
    <xf numFmtId="0" fontId="2" fillId="0" borderId="0" xfId="0" applyFont="1"/>
    <xf numFmtId="0" fontId="0" fillId="2" borderId="0" xfId="0" applyFill="1"/>
    <xf numFmtId="9" fontId="0" fillId="2" borderId="0" xfId="1" applyFont="1" applyFill="1"/>
    <xf numFmtId="0" fontId="0" fillId="2" borderId="0" xfId="0" applyFill="1" applyAlignment="1">
      <alignment wrapText="1"/>
    </xf>
    <xf numFmtId="0" fontId="16" fillId="0" borderId="0" xfId="0" applyFont="1" applyAlignment="1">
      <alignment vertical="center"/>
    </xf>
    <xf numFmtId="0" fontId="0" fillId="5" borderId="0" xfId="0" applyFill="1" applyAlignment="1" applyProtection="1">
      <alignment horizontal="center" vertical="center" wrapText="1"/>
      <protection locked="0"/>
    </xf>
    <xf numFmtId="9" fontId="0" fillId="5" borderId="0" xfId="1" applyFont="1" applyFill="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9" fontId="9" fillId="5" borderId="0" xfId="1" applyFont="1" applyFill="1" applyAlignment="1" applyProtection="1">
      <alignment horizontal="center" vertical="center" wrapText="1"/>
      <protection locked="0"/>
    </xf>
    <xf numFmtId="9" fontId="9" fillId="5" borderId="20" xfId="1" applyFont="1" applyFill="1" applyBorder="1" applyAlignment="1" applyProtection="1">
      <alignment horizontal="center" vertical="center" wrapText="1"/>
      <protection locked="0"/>
    </xf>
    <xf numFmtId="0" fontId="9" fillId="5" borderId="0" xfId="0" applyFont="1" applyFill="1" applyAlignment="1" applyProtection="1">
      <alignment horizontal="center" vertical="center" wrapText="1"/>
      <protection locked="0"/>
    </xf>
    <xf numFmtId="0" fontId="9" fillId="5" borderId="20" xfId="0" applyFont="1" applyFill="1" applyBorder="1" applyAlignment="1" applyProtection="1">
      <alignment horizontal="center" vertical="center" wrapText="1"/>
      <protection locked="0"/>
    </xf>
    <xf numFmtId="0" fontId="9" fillId="5" borderId="21" xfId="0" applyFont="1" applyFill="1" applyBorder="1" applyAlignment="1" applyProtection="1">
      <alignment horizontal="center" vertical="center" wrapText="1"/>
      <protection locked="0"/>
    </xf>
    <xf numFmtId="0" fontId="0" fillId="0" borderId="0" xfId="0" applyProtection="1">
      <protection locked="0"/>
    </xf>
    <xf numFmtId="9" fontId="0" fillId="5" borderId="20" xfId="1" applyFont="1" applyFill="1" applyBorder="1" applyAlignment="1" applyProtection="1">
      <alignment horizontal="center" vertical="center" wrapText="1"/>
      <protection locked="0"/>
    </xf>
    <xf numFmtId="10" fontId="0" fillId="5" borderId="0" xfId="0" applyNumberFormat="1" applyFill="1" applyAlignment="1" applyProtection="1">
      <alignment horizontal="center" vertical="center" wrapText="1"/>
      <protection locked="0"/>
    </xf>
    <xf numFmtId="9" fontId="9" fillId="5" borderId="0" xfId="0" applyNumberFormat="1" applyFont="1" applyFill="1" applyAlignment="1" applyProtection="1">
      <alignment horizontal="center" vertical="center" wrapText="1"/>
      <protection locked="0"/>
    </xf>
    <xf numFmtId="9" fontId="9" fillId="5" borderId="21" xfId="0" applyNumberFormat="1" applyFont="1" applyFill="1" applyBorder="1" applyAlignment="1" applyProtection="1">
      <alignment horizontal="center" vertical="center" wrapText="1"/>
      <protection locked="0"/>
    </xf>
    <xf numFmtId="9" fontId="9" fillId="5" borderId="20" xfId="0" applyNumberFormat="1" applyFont="1" applyFill="1" applyBorder="1" applyAlignment="1" applyProtection="1">
      <alignment horizontal="center" vertical="center" wrapText="1"/>
      <protection locked="0"/>
    </xf>
    <xf numFmtId="9" fontId="9" fillId="5" borderId="14" xfId="0" applyNumberFormat="1" applyFont="1" applyFill="1" applyBorder="1" applyAlignment="1" applyProtection="1">
      <alignment horizontal="center" vertical="center" wrapText="1"/>
      <protection locked="0"/>
    </xf>
    <xf numFmtId="9" fontId="9" fillId="5" borderId="14" xfId="1" applyFont="1" applyFill="1" applyBorder="1" applyAlignment="1" applyProtection="1">
      <alignment horizontal="center" vertical="center" wrapText="1"/>
      <protection locked="0"/>
    </xf>
    <xf numFmtId="0" fontId="9" fillId="5" borderId="20" xfId="1"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9" fillId="9" borderId="23" xfId="0" applyFont="1" applyFill="1" applyBorder="1" applyAlignment="1" applyProtection="1">
      <alignment horizontal="center" vertical="center" wrapText="1"/>
      <protection locked="0"/>
    </xf>
    <xf numFmtId="0" fontId="9" fillId="9" borderId="21" xfId="0" applyFont="1" applyFill="1" applyBorder="1" applyAlignment="1" applyProtection="1">
      <alignment horizontal="center" vertical="center" wrapText="1"/>
      <protection locked="0"/>
    </xf>
    <xf numFmtId="0" fontId="9" fillId="5" borderId="34" xfId="0" applyFont="1" applyFill="1" applyBorder="1" applyAlignment="1" applyProtection="1">
      <alignment horizontal="center" vertical="center" wrapText="1"/>
      <protection locked="0"/>
    </xf>
    <xf numFmtId="0" fontId="14" fillId="18" borderId="24" xfId="0" applyFont="1" applyFill="1" applyBorder="1" applyAlignment="1" applyProtection="1">
      <alignment horizontal="center" vertical="center"/>
      <protection locked="0"/>
    </xf>
    <xf numFmtId="0" fontId="0" fillId="0" borderId="25" xfId="0" applyBorder="1" applyProtection="1">
      <protection locked="0"/>
    </xf>
    <xf numFmtId="0" fontId="0" fillId="0" borderId="26" xfId="0" applyBorder="1" applyProtection="1">
      <protection locked="0"/>
    </xf>
    <xf numFmtId="0" fontId="14" fillId="16" borderId="37" xfId="0" applyFont="1" applyFill="1" applyBorder="1" applyAlignment="1" applyProtection="1">
      <alignment horizontal="center" vertical="center"/>
      <protection locked="0"/>
    </xf>
    <xf numFmtId="0" fontId="0" fillId="0" borderId="38" xfId="0" applyBorder="1" applyProtection="1">
      <protection locked="0"/>
    </xf>
    <xf numFmtId="0" fontId="0" fillId="0" borderId="38" xfId="0" applyBorder="1" applyAlignment="1" applyProtection="1">
      <alignment wrapText="1"/>
      <protection locked="0"/>
    </xf>
    <xf numFmtId="0" fontId="0" fillId="0" borderId="39" xfId="0" applyBorder="1" applyProtection="1">
      <protection locked="0"/>
    </xf>
    <xf numFmtId="0" fontId="14" fillId="11" borderId="42" xfId="0" applyFont="1" applyFill="1" applyBorder="1" applyAlignment="1" applyProtection="1">
      <alignment horizontal="center" vertical="center"/>
      <protection locked="0"/>
    </xf>
    <xf numFmtId="0" fontId="0" fillId="0" borderId="43" xfId="0" applyBorder="1" applyProtection="1">
      <protection locked="0"/>
    </xf>
    <xf numFmtId="0" fontId="0" fillId="0" borderId="44" xfId="0" applyBorder="1" applyProtection="1">
      <protection locked="0"/>
    </xf>
    <xf numFmtId="0" fontId="2" fillId="0" borderId="52" xfId="0" applyFont="1" applyBorder="1"/>
    <xf numFmtId="0" fontId="0" fillId="0" borderId="45" xfId="0" applyBorder="1"/>
    <xf numFmtId="0" fontId="0" fillId="0" borderId="53" xfId="0" applyBorder="1"/>
    <xf numFmtId="0" fontId="0" fillId="0" borderId="49" xfId="0" applyBorder="1"/>
    <xf numFmtId="0" fontId="0" fillId="0" borderId="54" xfId="0" applyBorder="1"/>
    <xf numFmtId="0" fontId="0" fillId="0" borderId="0" xfId="0" applyAlignment="1">
      <alignment horizontal="left" vertical="top" wrapText="1"/>
    </xf>
    <xf numFmtId="0" fontId="0" fillId="0" borderId="55" xfId="0" applyBorder="1"/>
    <xf numFmtId="0" fontId="0" fillId="0" borderId="56" xfId="0" applyBorder="1"/>
    <xf numFmtId="0" fontId="0" fillId="0" borderId="57" xfId="0" applyBorder="1"/>
    <xf numFmtId="0" fontId="23" fillId="0" borderId="0" xfId="0" applyFont="1"/>
    <xf numFmtId="0" fontId="26" fillId="0" borderId="0" xfId="0" applyFont="1" applyAlignment="1">
      <alignment horizontal="left" vertical="top"/>
    </xf>
    <xf numFmtId="0" fontId="0" fillId="0" borderId="0" xfId="0" applyAlignment="1">
      <alignment vertical="center"/>
    </xf>
    <xf numFmtId="0" fontId="0" fillId="0" borderId="0" xfId="0" applyAlignment="1">
      <alignment horizontal="center" vertical="center"/>
    </xf>
    <xf numFmtId="0" fontId="31" fillId="12" borderId="0" xfId="0" applyFont="1" applyFill="1" applyAlignment="1">
      <alignment horizontal="center" vertical="center" wrapText="1" readingOrder="1"/>
    </xf>
    <xf numFmtId="0" fontId="32" fillId="19" borderId="0" xfId="0" applyFont="1" applyFill="1" applyAlignment="1">
      <alignment horizontal="left" vertical="center" wrapText="1" readingOrder="1"/>
    </xf>
    <xf numFmtId="0" fontId="32" fillId="19" borderId="0" xfId="0" applyFont="1" applyFill="1" applyAlignment="1">
      <alignment horizontal="center" vertical="center" wrapText="1" readingOrder="1"/>
    </xf>
    <xf numFmtId="0" fontId="33" fillId="20" borderId="62" xfId="0" applyFont="1" applyFill="1" applyBorder="1" applyAlignment="1">
      <alignment horizontal="center" vertical="center" wrapText="1"/>
    </xf>
    <xf numFmtId="0" fontId="32" fillId="0" borderId="0" xfId="0" applyFont="1" applyAlignment="1">
      <alignment horizontal="left" vertical="center" wrapText="1" readingOrder="1"/>
    </xf>
    <xf numFmtId="0" fontId="32" fillId="0" borderId="0" xfId="0" applyFont="1" applyAlignment="1">
      <alignment horizontal="center" vertical="center" wrapText="1" readingOrder="1"/>
    </xf>
    <xf numFmtId="0" fontId="33" fillId="21" borderId="62" xfId="0" applyFont="1" applyFill="1" applyBorder="1" applyAlignment="1">
      <alignment horizontal="center" vertical="center" wrapText="1"/>
    </xf>
    <xf numFmtId="0" fontId="11" fillId="19" borderId="0" xfId="0" applyFont="1" applyFill="1" applyAlignment="1">
      <alignment horizontal="center" vertical="center" wrapText="1"/>
    </xf>
    <xf numFmtId="0" fontId="33" fillId="20" borderId="62" xfId="1" applyNumberFormat="1" applyFont="1" applyFill="1" applyBorder="1" applyAlignment="1">
      <alignment horizontal="center" vertical="center" wrapText="1"/>
    </xf>
    <xf numFmtId="0" fontId="33" fillId="21" borderId="62" xfId="1" applyNumberFormat="1" applyFont="1" applyFill="1" applyBorder="1" applyAlignment="1">
      <alignment horizontal="center" vertical="center" wrapText="1"/>
    </xf>
    <xf numFmtId="9" fontId="33" fillId="20" borderId="62" xfId="1" applyFont="1" applyFill="1" applyBorder="1" applyAlignment="1">
      <alignment horizontal="center" vertical="center" wrapText="1"/>
    </xf>
    <xf numFmtId="9" fontId="33" fillId="21" borderId="62" xfId="1" applyFont="1" applyFill="1" applyBorder="1" applyAlignment="1">
      <alignment horizontal="center" vertical="center" wrapText="1"/>
    </xf>
    <xf numFmtId="0" fontId="32" fillId="19" borderId="0" xfId="0" applyFont="1" applyFill="1" applyAlignment="1">
      <alignment vertical="center" wrapText="1" readingOrder="1"/>
    </xf>
    <xf numFmtId="0" fontId="33" fillId="0" borderId="59" xfId="0" applyFont="1" applyBorder="1" applyAlignment="1">
      <alignment horizontal="left" vertical="center" wrapText="1" readingOrder="1"/>
    </xf>
    <xf numFmtId="0" fontId="33" fillId="0" borderId="59" xfId="0" applyFont="1" applyBorder="1" applyAlignment="1">
      <alignment horizontal="center" vertical="center" wrapText="1" readingOrder="1"/>
    </xf>
    <xf numFmtId="9" fontId="33" fillId="21" borderId="60" xfId="1" applyFont="1" applyFill="1" applyBorder="1" applyAlignment="1">
      <alignment horizontal="center" vertical="center" wrapText="1"/>
    </xf>
    <xf numFmtId="0" fontId="33" fillId="19" borderId="0" xfId="0" applyFont="1" applyFill="1" applyAlignment="1">
      <alignment horizontal="center" vertical="center" wrapText="1" readingOrder="1"/>
    </xf>
    <xf numFmtId="0" fontId="33" fillId="0" borderId="0" xfId="0" applyFont="1" applyAlignment="1">
      <alignment horizontal="center" vertical="center" wrapText="1" readingOrder="1"/>
    </xf>
    <xf numFmtId="0" fontId="33" fillId="19" borderId="0" xfId="1" applyNumberFormat="1" applyFont="1" applyFill="1" applyBorder="1" applyAlignment="1">
      <alignment horizontal="center" vertical="center"/>
    </xf>
    <xf numFmtId="1" fontId="33" fillId="20" borderId="62" xfId="1" applyNumberFormat="1" applyFont="1" applyFill="1" applyBorder="1" applyAlignment="1">
      <alignment horizontal="center" vertical="center" wrapText="1"/>
    </xf>
    <xf numFmtId="0" fontId="33" fillId="19" borderId="0" xfId="0" applyFont="1" applyFill="1" applyAlignment="1">
      <alignment horizontal="left" vertical="center" wrapText="1" readingOrder="1"/>
    </xf>
    <xf numFmtId="49" fontId="33" fillId="0" borderId="0" xfId="0" applyNumberFormat="1" applyFont="1" applyAlignment="1">
      <alignment horizontal="center" vertical="center" wrapText="1" readingOrder="1"/>
    </xf>
    <xf numFmtId="49" fontId="33" fillId="19" borderId="0" xfId="0" applyNumberFormat="1" applyFont="1" applyFill="1" applyAlignment="1">
      <alignment horizontal="center" vertical="center" wrapText="1" readingOrder="1"/>
    </xf>
    <xf numFmtId="0" fontId="33" fillId="0" borderId="64" xfId="0" applyFont="1" applyBorder="1" applyAlignment="1">
      <alignment horizontal="center" vertical="center" wrapText="1" readingOrder="1"/>
    </xf>
    <xf numFmtId="9" fontId="33" fillId="21" borderId="65" xfId="1" applyFont="1" applyFill="1" applyBorder="1" applyAlignment="1">
      <alignment horizontal="center" vertical="center" wrapText="1"/>
    </xf>
    <xf numFmtId="0" fontId="33" fillId="0" borderId="0" xfId="0" applyFont="1" applyAlignment="1">
      <alignment horizontal="center" vertical="center" wrapText="1"/>
    </xf>
    <xf numFmtId="0" fontId="11" fillId="0" borderId="0" xfId="0" applyFont="1" applyAlignment="1">
      <alignment horizontal="center" vertical="center" wrapText="1"/>
    </xf>
    <xf numFmtId="49" fontId="32" fillId="0" borderId="0" xfId="0" applyNumberFormat="1" applyFont="1" applyAlignment="1">
      <alignment horizontal="center" vertical="center" wrapText="1" readingOrder="1"/>
    </xf>
    <xf numFmtId="0" fontId="32" fillId="19" borderId="64" xfId="0" applyFont="1" applyFill="1" applyBorder="1" applyAlignment="1">
      <alignment horizontal="center" vertical="center" wrapText="1" readingOrder="1"/>
    </xf>
    <xf numFmtId="164" fontId="33" fillId="21" borderId="62" xfId="0" applyNumberFormat="1" applyFont="1" applyFill="1" applyBorder="1" applyAlignment="1">
      <alignment horizontal="center" vertical="center" wrapText="1"/>
    </xf>
    <xf numFmtId="9" fontId="33" fillId="20" borderId="65" xfId="1" applyFont="1" applyFill="1" applyBorder="1" applyAlignment="1">
      <alignment horizontal="center" vertical="center" wrapText="1"/>
    </xf>
    <xf numFmtId="0" fontId="0" fillId="0" borderId="38" xfId="0" applyBorder="1" applyAlignment="1" applyProtection="1">
      <alignment horizontal="center" vertical="center" wrapText="1"/>
      <protection locked="0"/>
    </xf>
    <xf numFmtId="0" fontId="0" fillId="0" borderId="38" xfId="0" applyBorder="1" applyAlignment="1" applyProtection="1">
      <alignment horizontal="left" vertical="center" wrapText="1"/>
      <protection locked="0"/>
    </xf>
    <xf numFmtId="0" fontId="0" fillId="0" borderId="38" xfId="0" applyBorder="1" applyAlignment="1" applyProtection="1">
      <alignment vertical="center"/>
      <protection locked="0"/>
    </xf>
    <xf numFmtId="0" fontId="0" fillId="0" borderId="38" xfId="0" applyBorder="1" applyAlignment="1" applyProtection="1">
      <alignment horizontal="center" vertical="center"/>
      <protection locked="0"/>
    </xf>
    <xf numFmtId="0" fontId="19" fillId="0" borderId="0" xfId="0" applyFont="1" applyAlignment="1">
      <alignment vertical="center" wrapText="1"/>
    </xf>
    <xf numFmtId="0" fontId="12" fillId="0" borderId="0" xfId="0" applyFont="1" applyAlignment="1">
      <alignment horizontal="left" vertical="center" wrapText="1"/>
    </xf>
    <xf numFmtId="0" fontId="0" fillId="0" borderId="49" xfId="0" applyBorder="1" applyAlignment="1">
      <alignment horizontal="center" vertical="center" wrapText="1"/>
    </xf>
    <xf numFmtId="0" fontId="5" fillId="12" borderId="1" xfId="0" applyFont="1" applyFill="1" applyBorder="1" applyAlignment="1">
      <alignment horizontal="center" vertical="center" wrapText="1" readingOrder="1"/>
    </xf>
    <xf numFmtId="0" fontId="0" fillId="7" borderId="0" xfId="0" applyFill="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wrapText="1"/>
    </xf>
    <xf numFmtId="0" fontId="0" fillId="0" borderId="45" xfId="0" applyBorder="1" applyAlignment="1">
      <alignment horizontal="center" vertical="center" wrapText="1"/>
    </xf>
    <xf numFmtId="0" fontId="4" fillId="0" borderId="0" xfId="0" applyFont="1" applyAlignment="1">
      <alignment horizontal="center" vertical="center" wrapText="1"/>
    </xf>
    <xf numFmtId="0" fontId="0" fillId="0" borderId="45" xfId="0" applyBorder="1" applyAlignment="1">
      <alignment horizontal="left" vertical="center" wrapText="1"/>
    </xf>
    <xf numFmtId="0" fontId="8" fillId="0" borderId="49" xfId="0" applyFont="1" applyBorder="1" applyAlignment="1">
      <alignment horizontal="center" vertical="center" wrapText="1"/>
    </xf>
    <xf numFmtId="0" fontId="5" fillId="0" borderId="49" xfId="0" applyFont="1" applyBorder="1" applyAlignment="1">
      <alignment horizontal="center" vertical="center" wrapText="1" readingOrder="1"/>
    </xf>
    <xf numFmtId="0" fontId="5" fillId="14" borderId="8" xfId="0" applyFont="1" applyFill="1" applyBorder="1" applyAlignment="1">
      <alignment horizontal="center" vertical="center" wrapText="1" readingOrder="1"/>
    </xf>
    <xf numFmtId="0" fontId="9" fillId="0" borderId="14" xfId="0" applyFont="1" applyBorder="1" applyAlignment="1">
      <alignment horizontal="center" vertical="center" wrapText="1"/>
    </xf>
    <xf numFmtId="0" fontId="9" fillId="0" borderId="14" xfId="0" applyFont="1" applyBorder="1" applyAlignment="1">
      <alignment vertical="center" wrapText="1"/>
    </xf>
    <xf numFmtId="0" fontId="9" fillId="0" borderId="0" xfId="0" applyFont="1" applyAlignment="1">
      <alignment horizontal="center" vertical="center" wrapText="1"/>
    </xf>
    <xf numFmtId="10" fontId="0" fillId="0" borderId="49" xfId="0" applyNumberFormat="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49" xfId="0" applyFont="1" applyBorder="1" applyAlignment="1">
      <alignment horizontal="left" vertical="center" wrapText="1"/>
    </xf>
    <xf numFmtId="9" fontId="0" fillId="7" borderId="0" xfId="0" applyNumberFormat="1" applyFill="1" applyAlignment="1">
      <alignment horizontal="center" vertical="center" wrapText="1"/>
    </xf>
    <xf numFmtId="9" fontId="0" fillId="7" borderId="20" xfId="0" applyNumberFormat="1" applyFill="1" applyBorder="1" applyAlignment="1">
      <alignment horizontal="center" vertical="center" wrapText="1"/>
    </xf>
    <xf numFmtId="10" fontId="0" fillId="7" borderId="0" xfId="0" applyNumberFormat="1" applyFill="1" applyAlignment="1">
      <alignment horizontal="center" vertical="center" wrapText="1"/>
    </xf>
    <xf numFmtId="0" fontId="12" fillId="0" borderId="0" xfId="0" applyFont="1" applyAlignment="1">
      <alignment vertical="center" wrapText="1"/>
    </xf>
    <xf numFmtId="0" fontId="0" fillId="0" borderId="38" xfId="0" applyBorder="1"/>
    <xf numFmtId="9" fontId="9" fillId="6" borderId="0" xfId="0" applyNumberFormat="1" applyFont="1" applyFill="1" applyAlignment="1">
      <alignment horizontal="center" vertical="center" wrapText="1"/>
    </xf>
    <xf numFmtId="0" fontId="9" fillId="8" borderId="23"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8" borderId="19" xfId="0" applyFont="1" applyFill="1" applyBorder="1" applyAlignment="1">
      <alignment horizontal="center" vertical="center" wrapText="1"/>
    </xf>
    <xf numFmtId="0" fontId="0" fillId="0" borderId="40" xfId="0" applyBorder="1" applyAlignment="1">
      <alignment horizontal="center" vertical="center" wrapText="1"/>
    </xf>
    <xf numFmtId="9" fontId="9" fillId="6" borderId="14" xfId="0" applyNumberFormat="1" applyFont="1" applyFill="1" applyBorder="1" applyAlignment="1">
      <alignment horizontal="center" vertical="center" wrapText="1"/>
    </xf>
    <xf numFmtId="0" fontId="0" fillId="0" borderId="38" xfId="0" applyBorder="1" applyAlignment="1">
      <alignment wrapText="1"/>
    </xf>
    <xf numFmtId="0" fontId="0" fillId="0" borderId="0" xfId="0" applyAlignment="1">
      <alignment wrapText="1"/>
    </xf>
    <xf numFmtId="0" fontId="0" fillId="0" borderId="40" xfId="0" applyBorder="1"/>
    <xf numFmtId="1" fontId="9" fillId="6" borderId="14" xfId="0" applyNumberFormat="1" applyFont="1" applyFill="1" applyBorder="1" applyAlignment="1">
      <alignment horizontal="center" vertical="center" wrapText="1"/>
    </xf>
    <xf numFmtId="1" fontId="0" fillId="6" borderId="14" xfId="0" applyNumberFormat="1" applyFill="1" applyBorder="1" applyAlignment="1">
      <alignment horizontal="center" vertical="center" wrapText="1"/>
    </xf>
    <xf numFmtId="0" fontId="9" fillId="10" borderId="23" xfId="0" applyFont="1" applyFill="1" applyBorder="1" applyAlignment="1">
      <alignment horizontal="center" vertical="center" wrapText="1"/>
    </xf>
    <xf numFmtId="0" fontId="9" fillId="10" borderId="0" xfId="0" applyFont="1" applyFill="1" applyAlignment="1">
      <alignment horizontal="center" vertical="center" wrapText="1"/>
    </xf>
    <xf numFmtId="0" fontId="9" fillId="8" borderId="0" xfId="0" applyFont="1" applyFill="1" applyAlignment="1">
      <alignment horizontal="center" vertical="center" wrapText="1"/>
    </xf>
    <xf numFmtId="49" fontId="9" fillId="0" borderId="0" xfId="0" applyNumberFormat="1" applyFont="1" applyAlignment="1">
      <alignment horizontal="center" vertical="center" wrapText="1"/>
    </xf>
    <xf numFmtId="0" fontId="9" fillId="6" borderId="14" xfId="0" applyFont="1" applyFill="1" applyBorder="1" applyAlignment="1">
      <alignment horizontal="center" vertical="center" wrapText="1"/>
    </xf>
    <xf numFmtId="0" fontId="0" fillId="0" borderId="27" xfId="0" applyBorder="1"/>
    <xf numFmtId="0" fontId="0" fillId="0" borderId="29" xfId="0" applyBorder="1"/>
    <xf numFmtId="0" fontId="0" fillId="0" borderId="25" xfId="0" applyBorder="1"/>
    <xf numFmtId="0" fontId="9" fillId="0" borderId="14" xfId="0" applyFont="1" applyBorder="1" applyAlignment="1">
      <alignment horizontal="left" vertical="center" wrapText="1"/>
    </xf>
    <xf numFmtId="0" fontId="7" fillId="0" borderId="33"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3" xfId="0" applyFont="1" applyBorder="1" applyAlignment="1">
      <alignment horizontal="left" vertical="center" wrapText="1"/>
    </xf>
    <xf numFmtId="0" fontId="7" fillId="0" borderId="0" xfId="0" applyFont="1" applyAlignment="1">
      <alignment horizontal="center" vertical="center" wrapText="1"/>
    </xf>
    <xf numFmtId="0" fontId="9" fillId="4" borderId="0" xfId="0" applyFont="1" applyFill="1" applyAlignment="1">
      <alignment horizontal="center" vertical="center" wrapText="1"/>
    </xf>
    <xf numFmtId="0" fontId="9" fillId="0" borderId="27" xfId="0" applyFont="1" applyBorder="1" applyAlignment="1">
      <alignment horizontal="center" vertical="center" wrapText="1"/>
    </xf>
    <xf numFmtId="0" fontId="9" fillId="0" borderId="27" xfId="0" applyFont="1" applyBorder="1" applyAlignment="1">
      <alignment horizontal="left" vertical="center" wrapText="1"/>
    </xf>
    <xf numFmtId="0" fontId="0" fillId="0" borderId="33" xfId="0" applyBorder="1"/>
    <xf numFmtId="0" fontId="9" fillId="10" borderId="21"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0" fillId="0" borderId="0" xfId="0" applyAlignment="1">
      <alignment horizontal="left" vertical="top" wrapText="1"/>
    </xf>
    <xf numFmtId="0" fontId="18" fillId="0" borderId="0" xfId="0" applyFont="1" applyAlignment="1">
      <alignment horizontal="left" vertical="center" wrapText="1"/>
    </xf>
    <xf numFmtId="0" fontId="3" fillId="11" borderId="0" xfId="0" applyFont="1" applyFill="1" applyAlignment="1">
      <alignment horizontal="center" vertical="center"/>
    </xf>
    <xf numFmtId="0" fontId="23" fillId="0" borderId="0" xfId="0" applyFont="1" applyAlignment="1">
      <alignment horizontal="left" vertical="top"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3" fillId="11" borderId="46" xfId="0" applyFont="1" applyFill="1" applyBorder="1" applyAlignment="1">
      <alignment horizontal="center" vertical="center" wrapText="1"/>
    </xf>
    <xf numFmtId="0" fontId="5" fillId="12" borderId="5" xfId="0" applyFont="1" applyFill="1" applyBorder="1" applyAlignment="1">
      <alignment horizontal="center" vertical="center" wrapText="1" readingOrder="1"/>
    </xf>
    <xf numFmtId="0" fontId="5" fillId="12" borderId="4" xfId="0" applyFont="1" applyFill="1" applyBorder="1" applyAlignment="1">
      <alignment horizontal="center" vertical="center" wrapText="1" readingOrder="1"/>
    </xf>
    <xf numFmtId="0" fontId="5" fillId="12" borderId="2" xfId="0" applyFont="1" applyFill="1" applyBorder="1" applyAlignment="1">
      <alignment horizontal="center" vertical="center" wrapText="1" readingOrder="1"/>
    </xf>
    <xf numFmtId="0" fontId="5" fillId="12" borderId="1" xfId="0" applyFont="1" applyFill="1" applyBorder="1" applyAlignment="1">
      <alignment horizontal="center" vertical="center" wrapText="1" readingOrder="1"/>
    </xf>
    <xf numFmtId="0" fontId="5" fillId="12" borderId="50" xfId="0" applyFont="1" applyFill="1" applyBorder="1" applyAlignment="1">
      <alignment horizontal="center" vertical="center" wrapText="1" readingOrder="1"/>
    </xf>
    <xf numFmtId="0" fontId="5" fillId="12" borderId="51" xfId="0" applyFont="1" applyFill="1" applyBorder="1" applyAlignment="1">
      <alignment horizontal="center" vertical="center" wrapText="1" readingOrder="1"/>
    </xf>
    <xf numFmtId="0" fontId="3" fillId="11" borderId="3" xfId="0" applyFont="1" applyFill="1" applyBorder="1" applyAlignment="1">
      <alignment horizontal="center" vertical="center" wrapText="1"/>
    </xf>
    <xf numFmtId="0" fontId="5" fillId="12" borderId="6" xfId="0" applyFont="1" applyFill="1" applyBorder="1" applyAlignment="1">
      <alignment horizontal="center" vertical="center" wrapText="1" readingOrder="1"/>
    </xf>
    <xf numFmtId="0" fontId="5" fillId="12" borderId="7" xfId="0" applyFont="1" applyFill="1" applyBorder="1" applyAlignment="1">
      <alignment horizontal="center" vertical="center" wrapText="1" readingOrder="1"/>
    </xf>
    <xf numFmtId="0" fontId="5" fillId="12" borderId="3" xfId="0" applyFont="1" applyFill="1" applyBorder="1" applyAlignment="1">
      <alignment horizontal="center" vertical="center" wrapText="1" readingOrder="1"/>
    </xf>
    <xf numFmtId="0" fontId="0" fillId="0" borderId="6" xfId="0" applyBorder="1" applyAlignment="1">
      <alignment horizontal="center"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0" fillId="0" borderId="20" xfId="0" applyBorder="1" applyAlignment="1">
      <alignment horizontal="center" vertical="center" wrapText="1"/>
    </xf>
    <xf numFmtId="0" fontId="9" fillId="0" borderId="14" xfId="0" applyFont="1" applyBorder="1" applyAlignment="1">
      <alignment horizontal="center" vertical="center" wrapText="1"/>
    </xf>
    <xf numFmtId="0" fontId="24" fillId="0" borderId="0" xfId="0" applyFont="1" applyAlignment="1">
      <alignment horizontal="left" vertical="center"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8" fillId="13" borderId="47" xfId="0" applyFont="1" applyFill="1" applyBorder="1" applyAlignment="1">
      <alignment horizontal="center" vertical="center" wrapText="1"/>
    </xf>
    <xf numFmtId="0" fontId="8" fillId="13" borderId="48" xfId="0" applyFont="1" applyFill="1" applyBorder="1" applyAlignment="1">
      <alignment horizontal="center" vertical="center" wrapText="1"/>
    </xf>
    <xf numFmtId="0" fontId="5" fillId="14" borderId="15" xfId="0" applyFont="1" applyFill="1" applyBorder="1" applyAlignment="1">
      <alignment horizontal="center" vertical="center" wrapText="1" readingOrder="1"/>
    </xf>
    <xf numFmtId="0" fontId="5" fillId="14" borderId="16" xfId="0" applyFont="1" applyFill="1" applyBorder="1" applyAlignment="1">
      <alignment horizontal="center" vertical="center" wrapText="1" readingOrder="1"/>
    </xf>
    <xf numFmtId="0" fontId="5" fillId="14" borderId="17" xfId="0" applyFont="1" applyFill="1" applyBorder="1" applyAlignment="1">
      <alignment horizontal="center" vertical="center" wrapText="1" readingOrder="1"/>
    </xf>
    <xf numFmtId="0" fontId="5" fillId="14" borderId="30" xfId="0" applyFont="1" applyFill="1" applyBorder="1" applyAlignment="1">
      <alignment horizontal="center" vertical="center" wrapText="1" readingOrder="1"/>
    </xf>
    <xf numFmtId="0" fontId="5" fillId="14" borderId="31" xfId="0" applyFont="1" applyFill="1" applyBorder="1" applyAlignment="1">
      <alignment horizontal="center" vertical="center" wrapText="1" readingOrder="1"/>
    </xf>
    <xf numFmtId="0" fontId="8" fillId="13" borderId="10" xfId="0" applyFont="1" applyFill="1" applyBorder="1" applyAlignment="1">
      <alignment horizontal="center" vertical="center" wrapText="1"/>
    </xf>
    <xf numFmtId="0" fontId="5" fillId="14" borderId="14" xfId="0" applyFont="1" applyFill="1" applyBorder="1" applyAlignment="1">
      <alignment horizontal="center" vertical="center" wrapText="1" readingOrder="1"/>
    </xf>
    <xf numFmtId="0" fontId="5" fillId="14" borderId="13" xfId="0" applyFont="1" applyFill="1" applyBorder="1" applyAlignment="1">
      <alignment horizontal="center" vertical="center" wrapText="1" readingOrder="1"/>
    </xf>
    <xf numFmtId="0" fontId="5" fillId="14" borderId="10" xfId="0" applyFont="1" applyFill="1" applyBorder="1" applyAlignment="1">
      <alignment horizontal="center" vertical="center" wrapText="1" readingOrder="1"/>
    </xf>
    <xf numFmtId="0" fontId="5" fillId="14" borderId="8" xfId="0" applyFont="1" applyFill="1" applyBorder="1" applyAlignment="1">
      <alignment horizontal="center" vertical="center" wrapText="1" readingOrder="1"/>
    </xf>
    <xf numFmtId="10" fontId="0" fillId="6" borderId="14" xfId="0" applyNumberFormat="1" applyFill="1" applyBorder="1" applyAlignment="1">
      <alignment horizontal="center" vertical="center" wrapText="1"/>
    </xf>
    <xf numFmtId="10" fontId="0" fillId="6" borderId="0" xfId="0" applyNumberFormat="1" applyFill="1" applyAlignment="1">
      <alignment horizontal="center" vertical="center" wrapText="1"/>
    </xf>
    <xf numFmtId="0" fontId="5" fillId="14" borderId="18" xfId="0" applyFont="1" applyFill="1" applyBorder="1" applyAlignment="1">
      <alignment horizontal="center" vertical="center" wrapText="1" readingOrder="1"/>
    </xf>
    <xf numFmtId="0" fontId="5" fillId="14" borderId="11" xfId="0" applyFont="1" applyFill="1" applyBorder="1" applyAlignment="1">
      <alignment horizontal="center" vertical="center" wrapText="1" readingOrder="1"/>
    </xf>
    <xf numFmtId="0" fontId="21" fillId="0" borderId="37" xfId="0" applyFont="1" applyBorder="1" applyAlignment="1">
      <alignment horizontal="left" vertical="top" wrapText="1"/>
    </xf>
    <xf numFmtId="0" fontId="21" fillId="0" borderId="38" xfId="0" applyFont="1" applyBorder="1" applyAlignment="1">
      <alignment horizontal="left" vertical="top" wrapText="1"/>
    </xf>
    <xf numFmtId="0" fontId="21" fillId="0" borderId="39" xfId="0" applyFont="1" applyBorder="1" applyAlignment="1">
      <alignment horizontal="left" vertical="top" wrapText="1"/>
    </xf>
    <xf numFmtId="0" fontId="8" fillId="15" borderId="41" xfId="0" applyFont="1" applyFill="1" applyBorder="1" applyAlignment="1">
      <alignment horizontal="center" vertical="center" wrapText="1"/>
    </xf>
    <xf numFmtId="9" fontId="9" fillId="6" borderId="14" xfId="0" applyNumberFormat="1" applyFont="1" applyFill="1" applyBorder="1" applyAlignment="1">
      <alignment horizontal="center" vertical="center" wrapText="1"/>
    </xf>
    <xf numFmtId="9" fontId="9" fillId="6" borderId="0" xfId="0" applyNumberFormat="1" applyFont="1" applyFill="1" applyAlignment="1">
      <alignment horizontal="center" vertical="center" wrapText="1"/>
    </xf>
    <xf numFmtId="0" fontId="8" fillId="15" borderId="10" xfId="0" applyFont="1" applyFill="1" applyBorder="1" applyAlignment="1">
      <alignment horizontal="center" vertical="center" wrapText="1"/>
    </xf>
    <xf numFmtId="0" fontId="5" fillId="14" borderId="0" xfId="0" applyFont="1" applyFill="1" applyAlignment="1">
      <alignment horizontal="center" vertical="center" wrapText="1" readingOrder="1"/>
    </xf>
    <xf numFmtId="0" fontId="5" fillId="14" borderId="9" xfId="0" applyFont="1" applyFill="1" applyBorder="1" applyAlignment="1">
      <alignment horizontal="center" vertical="center" wrapText="1" readingOrder="1"/>
    </xf>
    <xf numFmtId="0" fontId="5" fillId="14" borderId="12" xfId="0" applyFont="1" applyFill="1" applyBorder="1" applyAlignment="1">
      <alignment horizontal="center" vertical="center" wrapText="1" readingOrder="1"/>
    </xf>
    <xf numFmtId="0" fontId="5" fillId="14" borderId="32" xfId="0" applyFont="1" applyFill="1" applyBorder="1" applyAlignment="1">
      <alignment horizontal="center" vertical="center" wrapText="1" readingOrder="1"/>
    </xf>
    <xf numFmtId="0" fontId="9" fillId="6" borderId="14" xfId="0" applyFont="1" applyFill="1" applyBorder="1" applyAlignment="1">
      <alignment horizontal="center" vertical="center" wrapText="1"/>
    </xf>
    <xf numFmtId="0" fontId="9" fillId="6" borderId="0" xfId="0" applyFont="1" applyFill="1" applyAlignment="1">
      <alignment horizontal="center" vertical="center" wrapText="1"/>
    </xf>
    <xf numFmtId="0" fontId="9" fillId="0" borderId="23" xfId="0" applyFont="1" applyBorder="1" applyAlignment="1">
      <alignment horizontal="center" vertical="center"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3" fillId="22" borderId="0" xfId="0" applyFont="1" applyFill="1" applyAlignment="1">
      <alignment horizontal="left" vertical="center" wrapText="1"/>
    </xf>
    <xf numFmtId="0" fontId="3" fillId="22" borderId="66" xfId="0" applyFont="1" applyFill="1" applyBorder="1" applyAlignment="1">
      <alignment horizontal="left" vertical="center" wrapText="1"/>
    </xf>
    <xf numFmtId="9" fontId="9" fillId="6" borderId="19" xfId="0" applyNumberFormat="1" applyFont="1" applyFill="1" applyBorder="1" applyAlignment="1">
      <alignment horizontal="center" vertical="center" wrapText="1"/>
    </xf>
    <xf numFmtId="0" fontId="8" fillId="17" borderId="10" xfId="0" applyFont="1" applyFill="1" applyBorder="1" applyAlignment="1">
      <alignment horizontal="center" vertical="center" wrapText="1"/>
    </xf>
    <xf numFmtId="0" fontId="9" fillId="0" borderId="29" xfId="0" applyFont="1" applyBorder="1" applyAlignment="1">
      <alignment horizontal="center" vertical="center"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8" fillId="17" borderId="35" xfId="0" applyFont="1" applyFill="1" applyBorder="1" applyAlignment="1">
      <alignment horizontal="center" vertical="center" wrapText="1"/>
    </xf>
    <xf numFmtId="1" fontId="0" fillId="6" borderId="14" xfId="0" applyNumberFormat="1" applyFill="1" applyBorder="1" applyAlignment="1">
      <alignment horizontal="center" vertical="center" wrapText="1"/>
    </xf>
    <xf numFmtId="1" fontId="0" fillId="6" borderId="0" xfId="0" applyNumberFormat="1" applyFill="1" applyAlignment="1">
      <alignment horizontal="center" vertical="center" wrapText="1"/>
    </xf>
    <xf numFmtId="0" fontId="21" fillId="0" borderId="24" xfId="0" applyFont="1" applyBorder="1" applyAlignment="1">
      <alignment horizontal="left" vertical="top" wrapText="1"/>
    </xf>
    <xf numFmtId="0" fontId="0" fillId="0" borderId="14" xfId="0" applyBorder="1" applyAlignment="1">
      <alignment horizontal="left" vertical="center" wrapText="1"/>
    </xf>
    <xf numFmtId="0" fontId="0" fillId="0" borderId="0" xfId="0" applyAlignment="1">
      <alignment horizontal="left" vertical="center" wrapText="1"/>
    </xf>
    <xf numFmtId="0" fontId="9" fillId="0" borderId="14" xfId="0" quotePrefix="1"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center" vertical="center" wrapText="1"/>
    </xf>
    <xf numFmtId="9" fontId="0" fillId="6" borderId="14" xfId="0" applyNumberFormat="1" applyFill="1" applyBorder="1" applyAlignment="1">
      <alignment horizontal="center" vertical="center" wrapText="1"/>
    </xf>
    <xf numFmtId="9" fontId="0" fillId="6" borderId="0" xfId="0" applyNumberFormat="1" applyFill="1" applyAlignment="1">
      <alignment horizontal="center" vertical="center" wrapText="1"/>
    </xf>
    <xf numFmtId="0" fontId="9" fillId="0" borderId="20" xfId="0" applyFont="1" applyBorder="1" applyAlignment="1">
      <alignment horizontal="center" vertical="center" wrapText="1"/>
    </xf>
    <xf numFmtId="0" fontId="32" fillId="0" borderId="0" xfId="0" applyFont="1" applyAlignment="1">
      <alignment horizontal="center" vertical="center" wrapText="1" readingOrder="1"/>
    </xf>
    <xf numFmtId="0" fontId="32" fillId="0" borderId="0" xfId="0" applyFont="1" applyAlignment="1">
      <alignment horizontal="left" vertical="center" wrapText="1" readingOrder="1"/>
    </xf>
    <xf numFmtId="0" fontId="31" fillId="12" borderId="58" xfId="0" applyFont="1" applyFill="1" applyBorder="1" applyAlignment="1">
      <alignment horizontal="center" vertical="center" wrapText="1" readingOrder="1"/>
    </xf>
    <xf numFmtId="0" fontId="31" fillId="12" borderId="61" xfId="0" applyFont="1" applyFill="1" applyBorder="1" applyAlignment="1">
      <alignment horizontal="center" vertical="center" wrapText="1" readingOrder="1"/>
    </xf>
    <xf numFmtId="0" fontId="31" fillId="12" borderId="59" xfId="0" applyFont="1" applyFill="1" applyBorder="1" applyAlignment="1">
      <alignment horizontal="center" vertical="center" wrapText="1" readingOrder="1"/>
    </xf>
    <xf numFmtId="0" fontId="31" fillId="12" borderId="0" xfId="0" applyFont="1" applyFill="1" applyAlignment="1">
      <alignment horizontal="center" vertical="center" wrapText="1" readingOrder="1"/>
    </xf>
    <xf numFmtId="0" fontId="32" fillId="19" borderId="0" xfId="0" applyFont="1" applyFill="1" applyAlignment="1">
      <alignment horizontal="left" vertical="center" wrapText="1" readingOrder="1"/>
    </xf>
    <xf numFmtId="0" fontId="32" fillId="19" borderId="0" xfId="0" applyFont="1" applyFill="1" applyAlignment="1">
      <alignment horizontal="center" vertical="center" wrapText="1" readingOrder="1"/>
    </xf>
    <xf numFmtId="0" fontId="11" fillId="19" borderId="0" xfId="0" applyFont="1" applyFill="1" applyAlignment="1">
      <alignment horizontal="center" vertical="center" wrapText="1"/>
    </xf>
    <xf numFmtId="0" fontId="31" fillId="11" borderId="60" xfId="0" applyFont="1" applyFill="1" applyBorder="1" applyAlignment="1">
      <alignment horizontal="center" vertical="center" wrapText="1" readingOrder="1"/>
    </xf>
    <xf numFmtId="0" fontId="31" fillId="11" borderId="62" xfId="0" applyFont="1" applyFill="1" applyBorder="1" applyAlignment="1">
      <alignment horizontal="center" vertical="center" wrapText="1" readingOrder="1"/>
    </xf>
    <xf numFmtId="0" fontId="33" fillId="19" borderId="0" xfId="0" applyFont="1" applyFill="1" applyAlignment="1">
      <alignment horizontal="center" vertical="center" wrapText="1" readingOrder="1"/>
    </xf>
    <xf numFmtId="0" fontId="30" fillId="3" borderId="58" xfId="0" applyFont="1" applyFill="1" applyBorder="1" applyAlignment="1">
      <alignment horizontal="center" vertical="center" wrapText="1" readingOrder="1"/>
    </xf>
    <xf numFmtId="0" fontId="30" fillId="3" borderId="61" xfId="0" applyFont="1" applyFill="1" applyBorder="1" applyAlignment="1">
      <alignment horizontal="center" vertical="center" wrapText="1" readingOrder="1"/>
    </xf>
    <xf numFmtId="0" fontId="30" fillId="3" borderId="63" xfId="0" applyFont="1" applyFill="1" applyBorder="1" applyAlignment="1">
      <alignment horizontal="center" vertical="center" wrapText="1" readingOrder="1"/>
    </xf>
    <xf numFmtId="0" fontId="33" fillId="0" borderId="59" xfId="0" applyFont="1" applyBorder="1" applyAlignment="1">
      <alignment horizontal="center" vertical="center" wrapText="1" readingOrder="1"/>
    </xf>
    <xf numFmtId="0" fontId="33" fillId="19" borderId="0" xfId="0" applyFont="1" applyFill="1" applyAlignment="1">
      <alignment horizontal="left" vertical="center" wrapText="1" readingOrder="1"/>
    </xf>
    <xf numFmtId="0" fontId="33" fillId="0" borderId="0" xfId="0" applyFont="1" applyAlignment="1">
      <alignment horizontal="left" vertical="center" wrapText="1" readingOrder="1"/>
    </xf>
    <xf numFmtId="0" fontId="33" fillId="0" borderId="64" xfId="0" applyFont="1" applyBorder="1" applyAlignment="1">
      <alignment horizontal="left" vertical="center" wrapText="1" readingOrder="1"/>
    </xf>
    <xf numFmtId="0" fontId="33" fillId="0" borderId="0" xfId="0" applyFont="1" applyAlignment="1">
      <alignment horizontal="center" vertical="center" wrapText="1" readingOrder="1"/>
    </xf>
    <xf numFmtId="0" fontId="33" fillId="0" borderId="64" xfId="0" applyFont="1" applyBorder="1" applyAlignment="1">
      <alignment horizontal="center" vertical="center" wrapText="1" readingOrder="1"/>
    </xf>
    <xf numFmtId="0" fontId="32" fillId="19" borderId="64" xfId="0" applyFont="1" applyFill="1" applyBorder="1" applyAlignment="1">
      <alignment horizontal="left" vertical="center" wrapText="1" readingOrder="1"/>
    </xf>
    <xf numFmtId="0" fontId="11" fillId="0" borderId="0" xfId="0" applyFont="1" applyAlignment="1">
      <alignment horizontal="center" vertical="center" wrapText="1"/>
    </xf>
    <xf numFmtId="0" fontId="33" fillId="0" borderId="0" xfId="0" applyFont="1" applyAlignment="1">
      <alignment horizontal="center" vertical="center" wrapText="1"/>
    </xf>
    <xf numFmtId="0" fontId="32" fillId="19" borderId="64" xfId="0" applyFont="1" applyFill="1" applyBorder="1" applyAlignment="1">
      <alignment horizontal="center" vertical="center" wrapText="1" readingOrder="1"/>
    </xf>
    <xf numFmtId="0" fontId="35" fillId="0" borderId="0" xfId="0" applyFont="1" applyAlignment="1">
      <alignment horizontal="center" vertical="center" wrapText="1"/>
    </xf>
    <xf numFmtId="0" fontId="35" fillId="19" borderId="0" xfId="0" applyFont="1" applyFill="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4472C4"/>
      <color rgb="FF70AD47"/>
      <color rgb="FFC07C59"/>
      <color rgb="FF919D9D"/>
      <color rgb="FFFCE9E8"/>
      <color rgb="FFF3AEAB"/>
      <color rgb="FFE5554F"/>
      <color rgb="FFE2E6E6"/>
      <color rgb="FFCAD0D0"/>
      <color rgb="FFEA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818C-8D6F-7B49-95D3-8C4F3D5EA0F9}">
  <dimension ref="B1:L34"/>
  <sheetViews>
    <sheetView showGridLines="0" zoomScaleNormal="70" workbookViewId="0"/>
  </sheetViews>
  <sheetFormatPr baseColWidth="10" defaultColWidth="11" defaultRowHeight="16" x14ac:dyDescent="0.2"/>
  <cols>
    <col min="2" max="2" width="10.83203125" customWidth="1"/>
    <col min="8" max="12" width="10.83203125" customWidth="1"/>
  </cols>
  <sheetData>
    <row r="1" spans="2:12" ht="69" customHeight="1" x14ac:dyDescent="0.2">
      <c r="B1" s="144" t="s">
        <v>318</v>
      </c>
      <c r="C1" s="144"/>
      <c r="D1" s="144"/>
      <c r="E1" s="144"/>
      <c r="F1" s="144"/>
      <c r="G1" s="144"/>
      <c r="H1" s="144"/>
      <c r="I1" s="144"/>
      <c r="J1" s="144"/>
      <c r="K1" s="144"/>
      <c r="L1" s="144"/>
    </row>
    <row r="2" spans="2:12" ht="83.5" customHeight="1" x14ac:dyDescent="0.2">
      <c r="B2" s="144"/>
      <c r="C2" s="144"/>
      <c r="D2" s="144"/>
      <c r="E2" s="144"/>
      <c r="F2" s="144"/>
      <c r="G2" s="144"/>
      <c r="H2" s="144"/>
      <c r="I2" s="144"/>
      <c r="J2" s="144"/>
      <c r="K2" s="144"/>
      <c r="L2" s="144"/>
    </row>
    <row r="4" spans="2:12" x14ac:dyDescent="0.2">
      <c r="B4" s="145" t="s">
        <v>294</v>
      </c>
      <c r="C4" s="145"/>
      <c r="D4" s="145"/>
      <c r="E4" s="145"/>
      <c r="F4" s="145"/>
      <c r="G4" s="145"/>
      <c r="H4" s="145"/>
      <c r="I4" s="145"/>
      <c r="J4" s="145"/>
      <c r="K4" s="145"/>
      <c r="L4" s="145"/>
    </row>
    <row r="5" spans="2:12" x14ac:dyDescent="0.2">
      <c r="B5" s="145"/>
      <c r="C5" s="145"/>
      <c r="D5" s="145"/>
      <c r="E5" s="145"/>
      <c r="F5" s="145"/>
      <c r="G5" s="145"/>
      <c r="H5" s="145"/>
      <c r="I5" s="145"/>
      <c r="J5" s="145"/>
      <c r="K5" s="145"/>
      <c r="L5" s="145"/>
    </row>
    <row r="6" spans="2:12" ht="17" thickBot="1" x14ac:dyDescent="0.25"/>
    <row r="7" spans="2:12" x14ac:dyDescent="0.2">
      <c r="B7" s="39"/>
      <c r="C7" s="40"/>
      <c r="D7" s="40"/>
      <c r="E7" s="40"/>
      <c r="F7" s="40"/>
      <c r="G7" s="40"/>
      <c r="H7" s="40"/>
      <c r="I7" s="40"/>
      <c r="J7" s="40"/>
      <c r="K7" s="40"/>
      <c r="L7" s="41"/>
    </row>
    <row r="8" spans="2:12" x14ac:dyDescent="0.2">
      <c r="B8" s="42"/>
      <c r="C8" s="48" t="s">
        <v>295</v>
      </c>
      <c r="L8" s="43"/>
    </row>
    <row r="9" spans="2:12" ht="45" customHeight="1" x14ac:dyDescent="0.2">
      <c r="B9" s="42"/>
      <c r="C9" s="143" t="s">
        <v>374</v>
      </c>
      <c r="D9" s="143"/>
      <c r="E9" s="143"/>
      <c r="F9" s="143"/>
      <c r="G9" s="143"/>
      <c r="H9" s="143"/>
      <c r="I9" s="143"/>
      <c r="J9" s="143"/>
      <c r="K9" s="143"/>
      <c r="L9" s="43"/>
    </row>
    <row r="10" spans="2:12" ht="33.5" customHeight="1" x14ac:dyDescent="0.2">
      <c r="B10" s="42"/>
      <c r="C10" s="143"/>
      <c r="D10" s="143"/>
      <c r="E10" s="143"/>
      <c r="F10" s="143"/>
      <c r="G10" s="143"/>
      <c r="H10" s="143"/>
      <c r="I10" s="143"/>
      <c r="J10" s="143"/>
      <c r="K10" s="143"/>
      <c r="L10" s="43"/>
    </row>
    <row r="11" spans="2:12" ht="16" customHeight="1" x14ac:dyDescent="0.2">
      <c r="B11" s="42"/>
      <c r="C11" s="44"/>
      <c r="D11" s="44"/>
      <c r="E11" s="44"/>
      <c r="F11" s="44"/>
      <c r="G11" s="44"/>
      <c r="H11" s="44"/>
      <c r="I11" s="44"/>
      <c r="J11" s="44"/>
      <c r="K11" s="44"/>
      <c r="L11" s="43"/>
    </row>
    <row r="12" spans="2:12" ht="15" customHeight="1" x14ac:dyDescent="0.2">
      <c r="B12" s="42"/>
      <c r="C12" s="146" t="s">
        <v>296</v>
      </c>
      <c r="D12" s="146"/>
      <c r="E12" s="146"/>
      <c r="F12" s="146"/>
      <c r="G12" s="146"/>
      <c r="H12" s="146"/>
      <c r="I12" s="146"/>
      <c r="J12" s="146"/>
      <c r="K12" s="146"/>
      <c r="L12" s="43"/>
    </row>
    <row r="13" spans="2:12" ht="17" customHeight="1" x14ac:dyDescent="0.2">
      <c r="B13" s="42"/>
      <c r="C13" s="143" t="s">
        <v>297</v>
      </c>
      <c r="D13" s="143"/>
      <c r="E13" s="143"/>
      <c r="F13" s="143"/>
      <c r="G13" s="143"/>
      <c r="H13" s="143"/>
      <c r="I13" s="143"/>
      <c r="J13" s="143"/>
      <c r="K13" s="143"/>
      <c r="L13" s="43"/>
    </row>
    <row r="14" spans="2:12" ht="15" customHeight="1" x14ac:dyDescent="0.2">
      <c r="B14" s="42"/>
      <c r="C14" s="143"/>
      <c r="D14" s="143"/>
      <c r="E14" s="143"/>
      <c r="F14" s="143"/>
      <c r="G14" s="143"/>
      <c r="H14" s="143"/>
      <c r="I14" s="143"/>
      <c r="J14" s="143"/>
      <c r="K14" s="143"/>
      <c r="L14" s="43"/>
    </row>
    <row r="15" spans="2:12" x14ac:dyDescent="0.2">
      <c r="B15" s="42"/>
      <c r="C15" s="143"/>
      <c r="D15" s="143"/>
      <c r="E15" s="143"/>
      <c r="F15" s="143"/>
      <c r="G15" s="143"/>
      <c r="H15" s="143"/>
      <c r="I15" s="143"/>
      <c r="J15" s="143"/>
      <c r="K15" s="143"/>
      <c r="L15" s="43"/>
    </row>
    <row r="16" spans="2:12" ht="16.75" customHeight="1" x14ac:dyDescent="0.2">
      <c r="B16" s="42"/>
      <c r="C16" s="44"/>
      <c r="D16" s="44"/>
      <c r="E16" s="44"/>
      <c r="F16" s="44"/>
      <c r="G16" s="44"/>
      <c r="H16" s="44"/>
      <c r="I16" s="44"/>
      <c r="J16" s="44"/>
      <c r="K16" s="44"/>
      <c r="L16" s="43"/>
    </row>
    <row r="17" spans="2:12" x14ac:dyDescent="0.2">
      <c r="B17" s="42"/>
      <c r="C17" s="48" t="s">
        <v>0</v>
      </c>
      <c r="L17" s="43"/>
    </row>
    <row r="18" spans="2:12" ht="16" customHeight="1" x14ac:dyDescent="0.2">
      <c r="B18" s="42"/>
      <c r="C18" s="143" t="s">
        <v>375</v>
      </c>
      <c r="D18" s="143"/>
      <c r="E18" s="143"/>
      <c r="F18" s="143"/>
      <c r="G18" s="143"/>
      <c r="H18" s="143"/>
      <c r="I18" s="143"/>
      <c r="J18" s="143"/>
      <c r="K18" s="143"/>
      <c r="L18" s="43"/>
    </row>
    <row r="19" spans="2:12" ht="16" customHeight="1" x14ac:dyDescent="0.2">
      <c r="B19" s="42"/>
      <c r="C19" s="143"/>
      <c r="D19" s="143"/>
      <c r="E19" s="143"/>
      <c r="F19" s="143"/>
      <c r="G19" s="143"/>
      <c r="H19" s="143"/>
      <c r="I19" s="143"/>
      <c r="J19" s="143"/>
      <c r="K19" s="143"/>
      <c r="L19" s="43"/>
    </row>
    <row r="20" spans="2:12" x14ac:dyDescent="0.2">
      <c r="B20" s="42"/>
      <c r="C20" s="143"/>
      <c r="D20" s="143"/>
      <c r="E20" s="143"/>
      <c r="F20" s="143"/>
      <c r="G20" s="143"/>
      <c r="H20" s="143"/>
      <c r="I20" s="143"/>
      <c r="J20" s="143"/>
      <c r="K20" s="143"/>
      <c r="L20" s="43"/>
    </row>
    <row r="21" spans="2:12" x14ac:dyDescent="0.2">
      <c r="B21" s="42"/>
      <c r="C21" s="143"/>
      <c r="D21" s="143"/>
      <c r="E21" s="143"/>
      <c r="F21" s="143"/>
      <c r="G21" s="143"/>
      <c r="H21" s="143"/>
      <c r="I21" s="143"/>
      <c r="J21" s="143"/>
      <c r="K21" s="143"/>
      <c r="L21" s="43"/>
    </row>
    <row r="22" spans="2:12" ht="193.25" customHeight="1" x14ac:dyDescent="0.2">
      <c r="B22" s="42"/>
      <c r="C22" s="143"/>
      <c r="D22" s="143"/>
      <c r="E22" s="143"/>
      <c r="F22" s="143"/>
      <c r="G22" s="143"/>
      <c r="H22" s="143"/>
      <c r="I22" s="143"/>
      <c r="J22" s="143"/>
      <c r="K22" s="143"/>
      <c r="L22" s="43"/>
    </row>
    <row r="23" spans="2:12" x14ac:dyDescent="0.2">
      <c r="B23" s="42"/>
      <c r="C23" s="44"/>
      <c r="D23" s="44"/>
      <c r="E23" s="44"/>
      <c r="F23" s="44"/>
      <c r="G23" s="44"/>
      <c r="H23" s="44"/>
      <c r="I23" s="44"/>
      <c r="J23" s="44"/>
      <c r="K23" s="44"/>
      <c r="L23" s="43"/>
    </row>
    <row r="24" spans="2:12" x14ac:dyDescent="0.2">
      <c r="B24" s="42"/>
      <c r="C24" s="146" t="s">
        <v>1</v>
      </c>
      <c r="D24" s="146"/>
      <c r="E24" s="146"/>
      <c r="F24" s="44"/>
      <c r="G24" s="44"/>
      <c r="H24" s="44"/>
      <c r="I24" s="44"/>
      <c r="J24" s="44"/>
      <c r="K24" s="44"/>
      <c r="L24" s="43"/>
    </row>
    <row r="25" spans="2:12" ht="16" customHeight="1" x14ac:dyDescent="0.2">
      <c r="B25" s="42"/>
      <c r="C25" s="143" t="s">
        <v>376</v>
      </c>
      <c r="D25" s="143"/>
      <c r="E25" s="143"/>
      <c r="F25" s="143"/>
      <c r="G25" s="143"/>
      <c r="H25" s="143"/>
      <c r="I25" s="143"/>
      <c r="J25" s="143"/>
      <c r="K25" s="143"/>
      <c r="L25" s="43"/>
    </row>
    <row r="26" spans="2:12" x14ac:dyDescent="0.2">
      <c r="B26" s="42"/>
      <c r="C26" s="143"/>
      <c r="D26" s="143"/>
      <c r="E26" s="143"/>
      <c r="F26" s="143"/>
      <c r="G26" s="143"/>
      <c r="H26" s="143"/>
      <c r="I26" s="143"/>
      <c r="J26" s="143"/>
      <c r="K26" s="143"/>
      <c r="L26" s="43"/>
    </row>
    <row r="27" spans="2:12" x14ac:dyDescent="0.2">
      <c r="B27" s="42"/>
      <c r="C27" s="143"/>
      <c r="D27" s="143"/>
      <c r="E27" s="143"/>
      <c r="F27" s="143"/>
      <c r="G27" s="143"/>
      <c r="H27" s="143"/>
      <c r="I27" s="143"/>
      <c r="J27" s="143"/>
      <c r="K27" s="143"/>
      <c r="L27" s="43"/>
    </row>
    <row r="28" spans="2:12" x14ac:dyDescent="0.2">
      <c r="B28" s="42"/>
      <c r="C28" s="143"/>
      <c r="D28" s="143"/>
      <c r="E28" s="143"/>
      <c r="F28" s="143"/>
      <c r="G28" s="143"/>
      <c r="H28" s="143"/>
      <c r="I28" s="143"/>
      <c r="J28" s="143"/>
      <c r="K28" s="143"/>
      <c r="L28" s="43"/>
    </row>
    <row r="29" spans="2:12" x14ac:dyDescent="0.2">
      <c r="B29" s="42"/>
      <c r="C29" s="143"/>
      <c r="D29" s="143"/>
      <c r="E29" s="143"/>
      <c r="F29" s="143"/>
      <c r="G29" s="143"/>
      <c r="H29" s="143"/>
      <c r="I29" s="143"/>
      <c r="J29" s="143"/>
      <c r="K29" s="143"/>
      <c r="L29" s="43"/>
    </row>
    <row r="30" spans="2:12" x14ac:dyDescent="0.2">
      <c r="B30" s="42"/>
      <c r="C30" s="143"/>
      <c r="D30" s="143"/>
      <c r="E30" s="143"/>
      <c r="F30" s="143"/>
      <c r="G30" s="143"/>
      <c r="H30" s="143"/>
      <c r="I30" s="143"/>
      <c r="J30" s="143"/>
      <c r="K30" s="143"/>
      <c r="L30" s="43"/>
    </row>
    <row r="31" spans="2:12" x14ac:dyDescent="0.2">
      <c r="B31" s="42"/>
      <c r="C31" s="143"/>
      <c r="D31" s="143"/>
      <c r="E31" s="143"/>
      <c r="F31" s="143"/>
      <c r="G31" s="143"/>
      <c r="H31" s="143"/>
      <c r="I31" s="143"/>
      <c r="J31" s="143"/>
      <c r="K31" s="143"/>
      <c r="L31" s="43"/>
    </row>
    <row r="32" spans="2:12" x14ac:dyDescent="0.2">
      <c r="B32" s="42"/>
      <c r="C32" s="143"/>
      <c r="D32" s="143"/>
      <c r="E32" s="143"/>
      <c r="F32" s="143"/>
      <c r="G32" s="143"/>
      <c r="H32" s="143"/>
      <c r="I32" s="143"/>
      <c r="J32" s="143"/>
      <c r="K32" s="143"/>
      <c r="L32" s="43"/>
    </row>
    <row r="33" spans="2:12" ht="39" customHeight="1" x14ac:dyDescent="0.2">
      <c r="B33" s="42"/>
      <c r="C33" s="143"/>
      <c r="D33" s="143"/>
      <c r="E33" s="143"/>
      <c r="F33" s="143"/>
      <c r="G33" s="143"/>
      <c r="H33" s="143"/>
      <c r="I33" s="143"/>
      <c r="J33" s="143"/>
      <c r="K33" s="143"/>
      <c r="L33" s="43"/>
    </row>
    <row r="34" spans="2:12" ht="27.5" customHeight="1" thickBot="1" x14ac:dyDescent="0.25">
      <c r="B34" s="45"/>
      <c r="C34" s="46"/>
      <c r="D34" s="46"/>
      <c r="E34" s="46"/>
      <c r="F34" s="46"/>
      <c r="G34" s="46"/>
      <c r="H34" s="46"/>
      <c r="I34" s="46"/>
      <c r="J34" s="46"/>
      <c r="K34" s="46"/>
      <c r="L34" s="47"/>
    </row>
  </sheetData>
  <sheetProtection algorithmName="SHA-512" hashValue="Mr6og3QLGKfjDyJQMx7v2VhzJ334+o3twJrXvE16WZwcdCbMoa3B+mPSFYpIk4glCZX0yDdBZw0FJ9DbCEwksw==" saltValue="FRvnjUmxb51sF3yTZxUrwg==" spinCount="100000" sheet="1" objects="1" scenarios="1"/>
  <mergeCells count="8">
    <mergeCell ref="C25:K33"/>
    <mergeCell ref="C18:K22"/>
    <mergeCell ref="B1:L2"/>
    <mergeCell ref="B4:L5"/>
    <mergeCell ref="C9:K10"/>
    <mergeCell ref="C13:K15"/>
    <mergeCell ref="C12:K12"/>
    <mergeCell ref="C24:E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FD232-7FED-9A4A-A225-F24320B0CC88}">
  <dimension ref="A1:M84"/>
  <sheetViews>
    <sheetView topLeftCell="C1" zoomScale="70" zoomScaleNormal="70" workbookViewId="0">
      <selection activeCell="C1" sqref="C1"/>
    </sheetView>
  </sheetViews>
  <sheetFormatPr baseColWidth="10" defaultColWidth="10.83203125" defaultRowHeight="16" outlineLevelRow="1" x14ac:dyDescent="0.2"/>
  <cols>
    <col min="1" max="1" width="7.83203125" style="25" hidden="1" customWidth="1"/>
    <col min="2" max="2" width="8" style="25" hidden="1" customWidth="1"/>
    <col min="3" max="3" width="10.83203125" style="25" customWidth="1"/>
    <col min="4" max="4" width="30.83203125" style="25" customWidth="1"/>
    <col min="5" max="5" width="33.83203125" style="25" customWidth="1"/>
    <col min="6" max="9" width="30.83203125" style="25" customWidth="1"/>
    <col min="10" max="11" width="43.33203125" style="25" customWidth="1"/>
    <col min="12" max="12" width="11.5" style="25" customWidth="1"/>
    <col min="13" max="13" width="86.1640625" style="15" customWidth="1"/>
    <col min="14" max="16384" width="10.83203125" style="25"/>
  </cols>
  <sheetData>
    <row r="1" spans="2:13" ht="82.25" customHeight="1" x14ac:dyDescent="0.2">
      <c r="B1" s="87"/>
      <c r="C1" s="87"/>
      <c r="D1" s="170" t="s">
        <v>314</v>
      </c>
      <c r="E1" s="170"/>
      <c r="F1" s="170"/>
      <c r="G1" s="170"/>
      <c r="H1" s="170"/>
      <c r="I1" s="170"/>
      <c r="J1" s="170"/>
      <c r="K1" s="87"/>
      <c r="L1" s="88"/>
      <c r="M1" s="24"/>
    </row>
    <row r="4" spans="2:13" ht="17" thickBot="1" x14ac:dyDescent="0.25"/>
    <row r="5" spans="2:13" ht="16" customHeight="1" x14ac:dyDescent="0.2">
      <c r="D5" s="150" t="s">
        <v>302</v>
      </c>
      <c r="E5" s="153" t="s">
        <v>2</v>
      </c>
      <c r="F5" s="153"/>
      <c r="G5" s="153"/>
      <c r="H5" s="153"/>
      <c r="I5" s="153"/>
      <c r="J5" s="153"/>
      <c r="K5" s="89"/>
      <c r="M5" s="36" t="s">
        <v>3</v>
      </c>
    </row>
    <row r="6" spans="2:13" ht="20" customHeight="1" x14ac:dyDescent="0.2">
      <c r="D6" s="151"/>
      <c r="E6" s="154" t="s">
        <v>4</v>
      </c>
      <c r="F6" s="156" t="s">
        <v>5</v>
      </c>
      <c r="G6" s="156"/>
      <c r="H6" s="156"/>
      <c r="I6" s="156" t="s">
        <v>6</v>
      </c>
      <c r="J6" s="158" t="s">
        <v>7</v>
      </c>
      <c r="K6" s="89"/>
      <c r="M6" s="37"/>
    </row>
    <row r="7" spans="2:13" ht="20" customHeight="1" x14ac:dyDescent="0.2">
      <c r="D7" s="151"/>
      <c r="E7" s="155"/>
      <c r="F7" s="90" t="s">
        <v>8</v>
      </c>
      <c r="G7" s="90" t="s">
        <v>9</v>
      </c>
      <c r="H7" s="90" t="s">
        <v>317</v>
      </c>
      <c r="I7" s="157"/>
      <c r="J7" s="159"/>
      <c r="K7" s="89"/>
      <c r="M7" s="37"/>
    </row>
    <row r="8" spans="2:13" ht="17" x14ac:dyDescent="0.2">
      <c r="D8" s="151"/>
      <c r="F8" s="25" t="s">
        <v>10</v>
      </c>
      <c r="G8" s="25" t="s">
        <v>11</v>
      </c>
      <c r="H8" s="25" t="s">
        <v>12</v>
      </c>
      <c r="I8" s="6"/>
      <c r="J8" s="91" t="str">
        <f>IF(OR(ISBLANK(H12),ISBLANK(H13)),"Not measured or direct answer provided",(H12-H13)*100)</f>
        <v>Not measured or direct answer provided</v>
      </c>
      <c r="K8" s="89"/>
      <c r="M8" s="37"/>
    </row>
    <row r="9" spans="2:13" ht="16" customHeight="1" outlineLevel="1" x14ac:dyDescent="0.2">
      <c r="D9" s="151"/>
      <c r="E9" s="160" t="s">
        <v>13</v>
      </c>
      <c r="F9" s="160"/>
      <c r="G9" s="160"/>
      <c r="H9" s="160"/>
      <c r="I9" s="160"/>
      <c r="J9" s="160"/>
      <c r="K9" s="89"/>
      <c r="M9" s="37"/>
    </row>
    <row r="10" spans="2:13" ht="16" customHeight="1" outlineLevel="1" x14ac:dyDescent="0.2">
      <c r="D10" s="151"/>
      <c r="E10" s="161" t="s">
        <v>14</v>
      </c>
      <c r="F10" s="162"/>
      <c r="G10" s="157" t="s">
        <v>15</v>
      </c>
      <c r="H10" s="157" t="s">
        <v>16</v>
      </c>
      <c r="I10" s="157" t="s">
        <v>17</v>
      </c>
      <c r="J10" s="159" t="s">
        <v>18</v>
      </c>
      <c r="K10" s="89"/>
      <c r="M10" s="37"/>
    </row>
    <row r="11" spans="2:13" outlineLevel="1" x14ac:dyDescent="0.2">
      <c r="D11" s="151"/>
      <c r="E11" s="163"/>
      <c r="F11" s="154"/>
      <c r="G11" s="157"/>
      <c r="H11" s="157"/>
      <c r="I11" s="157"/>
      <c r="J11" s="159"/>
      <c r="K11" s="89"/>
      <c r="M11" s="37"/>
    </row>
    <row r="12" spans="2:13" ht="39" customHeight="1" outlineLevel="1" x14ac:dyDescent="0.2">
      <c r="D12" s="151"/>
      <c r="E12" s="164" t="s">
        <v>19</v>
      </c>
      <c r="F12" s="164"/>
      <c r="G12" s="93"/>
      <c r="H12" s="7"/>
      <c r="I12" s="25" t="s">
        <v>20</v>
      </c>
      <c r="J12" s="164" t="s">
        <v>21</v>
      </c>
      <c r="K12" s="89"/>
      <c r="M12" s="37"/>
    </row>
    <row r="13" spans="2:13" ht="104" customHeight="1" outlineLevel="1" thickBot="1" x14ac:dyDescent="0.25">
      <c r="D13" s="152"/>
      <c r="E13" s="149" t="s">
        <v>22</v>
      </c>
      <c r="F13" s="149"/>
      <c r="G13" s="93"/>
      <c r="H13" s="16"/>
      <c r="I13" s="25" t="s">
        <v>20</v>
      </c>
      <c r="J13" s="149"/>
      <c r="K13" s="89"/>
      <c r="M13" s="37"/>
    </row>
    <row r="14" spans="2:13" x14ac:dyDescent="0.2">
      <c r="E14" s="94"/>
      <c r="F14" s="94"/>
      <c r="G14" s="94"/>
      <c r="H14" s="94"/>
      <c r="I14" s="94"/>
      <c r="J14" s="94"/>
      <c r="M14" s="37"/>
    </row>
    <row r="15" spans="2:13" x14ac:dyDescent="0.2">
      <c r="M15" s="37"/>
    </row>
    <row r="16" spans="2:13" ht="17" thickBot="1" x14ac:dyDescent="0.25">
      <c r="M16" s="37"/>
    </row>
    <row r="17" spans="4:13" ht="19" x14ac:dyDescent="0.2">
      <c r="D17" s="165" t="s">
        <v>303</v>
      </c>
      <c r="E17" s="153" t="s">
        <v>2</v>
      </c>
      <c r="F17" s="153"/>
      <c r="G17" s="153"/>
      <c r="H17" s="153"/>
      <c r="I17" s="153"/>
      <c r="J17" s="153"/>
      <c r="K17" s="89"/>
      <c r="M17" s="37"/>
    </row>
    <row r="18" spans="4:13" x14ac:dyDescent="0.2">
      <c r="D18" s="166"/>
      <c r="E18" s="154" t="s">
        <v>4</v>
      </c>
      <c r="F18" s="156" t="s">
        <v>5</v>
      </c>
      <c r="G18" s="156"/>
      <c r="H18" s="156"/>
      <c r="I18" s="156" t="s">
        <v>6</v>
      </c>
      <c r="J18" s="158" t="s">
        <v>7</v>
      </c>
      <c r="K18" s="89"/>
      <c r="M18" s="37"/>
    </row>
    <row r="19" spans="4:13" ht="17" x14ac:dyDescent="0.2">
      <c r="D19" s="166"/>
      <c r="E19" s="155"/>
      <c r="F19" s="90" t="s">
        <v>8</v>
      </c>
      <c r="G19" s="90" t="s">
        <v>9</v>
      </c>
      <c r="H19" s="90" t="s">
        <v>317</v>
      </c>
      <c r="I19" s="157"/>
      <c r="J19" s="159"/>
      <c r="K19" s="89"/>
      <c r="M19" s="37"/>
    </row>
    <row r="20" spans="4:13" ht="115.25" customHeight="1" thickBot="1" x14ac:dyDescent="0.25">
      <c r="D20" s="167"/>
      <c r="F20" s="25" t="s">
        <v>23</v>
      </c>
      <c r="G20" s="25" t="s">
        <v>24</v>
      </c>
      <c r="H20" s="25" t="s">
        <v>25</v>
      </c>
      <c r="I20" s="6"/>
      <c r="J20" s="25" t="s">
        <v>26</v>
      </c>
      <c r="K20" s="89"/>
      <c r="M20" s="37"/>
    </row>
    <row r="21" spans="4:13" x14ac:dyDescent="0.2">
      <c r="E21" s="94"/>
      <c r="F21" s="94"/>
      <c r="G21" s="94"/>
      <c r="H21" s="94"/>
      <c r="I21" s="94"/>
      <c r="J21" s="94"/>
      <c r="M21" s="37"/>
    </row>
    <row r="22" spans="4:13" x14ac:dyDescent="0.2">
      <c r="M22" s="37"/>
    </row>
    <row r="23" spans="4:13" ht="17" thickBot="1" x14ac:dyDescent="0.25">
      <c r="M23" s="37"/>
    </row>
    <row r="24" spans="4:13" ht="19" x14ac:dyDescent="0.2">
      <c r="D24" s="150" t="s">
        <v>304</v>
      </c>
      <c r="E24" s="153" t="s">
        <v>2</v>
      </c>
      <c r="F24" s="153"/>
      <c r="G24" s="153"/>
      <c r="H24" s="153"/>
      <c r="I24" s="153"/>
      <c r="J24" s="153"/>
      <c r="K24" s="89"/>
      <c r="M24" s="37"/>
    </row>
    <row r="25" spans="4:13" x14ac:dyDescent="0.2">
      <c r="D25" s="151"/>
      <c r="E25" s="154" t="s">
        <v>4</v>
      </c>
      <c r="F25" s="156" t="s">
        <v>5</v>
      </c>
      <c r="G25" s="156"/>
      <c r="H25" s="156"/>
      <c r="I25" s="156" t="s">
        <v>6</v>
      </c>
      <c r="J25" s="158" t="s">
        <v>7</v>
      </c>
      <c r="K25" s="89"/>
      <c r="M25" s="37"/>
    </row>
    <row r="26" spans="4:13" ht="17" x14ac:dyDescent="0.2">
      <c r="D26" s="151"/>
      <c r="E26" s="155"/>
      <c r="F26" s="90" t="s">
        <v>8</v>
      </c>
      <c r="G26" s="90" t="s">
        <v>9</v>
      </c>
      <c r="H26" s="90" t="s">
        <v>317</v>
      </c>
      <c r="I26" s="157"/>
      <c r="J26" s="159"/>
      <c r="K26" s="89"/>
      <c r="M26" s="37"/>
    </row>
    <row r="27" spans="4:13" ht="17" x14ac:dyDescent="0.2">
      <c r="D27" s="151"/>
      <c r="E27" s="25" t="s">
        <v>27</v>
      </c>
      <c r="F27" s="164" t="s">
        <v>28</v>
      </c>
      <c r="G27" s="164"/>
      <c r="H27" s="92">
        <v>1</v>
      </c>
      <c r="I27" s="9"/>
      <c r="J27" s="168" t="s">
        <v>29</v>
      </c>
      <c r="K27" s="89"/>
      <c r="M27" s="37"/>
    </row>
    <row r="28" spans="4:13" ht="17" x14ac:dyDescent="0.2">
      <c r="D28" s="151"/>
      <c r="E28" s="25" t="s">
        <v>30</v>
      </c>
      <c r="F28" s="25">
        <v>1</v>
      </c>
      <c r="G28" s="25">
        <v>2</v>
      </c>
      <c r="H28" s="25" t="s">
        <v>31</v>
      </c>
      <c r="I28" s="8"/>
      <c r="J28" s="149"/>
      <c r="K28" s="89"/>
      <c r="M28" s="37"/>
    </row>
    <row r="29" spans="4:13" ht="19" outlineLevel="1" x14ac:dyDescent="0.2">
      <c r="D29" s="151"/>
      <c r="E29" s="160" t="s">
        <v>13</v>
      </c>
      <c r="F29" s="160"/>
      <c r="G29" s="160"/>
      <c r="H29" s="160"/>
      <c r="I29" s="160"/>
      <c r="J29" s="160"/>
      <c r="K29" s="89"/>
      <c r="M29" s="37"/>
    </row>
    <row r="30" spans="4:13" outlineLevel="1" x14ac:dyDescent="0.2">
      <c r="D30" s="151"/>
      <c r="E30" s="161" t="s">
        <v>14</v>
      </c>
      <c r="F30" s="162"/>
      <c r="G30" s="157" t="s">
        <v>15</v>
      </c>
      <c r="H30" s="157" t="s">
        <v>16</v>
      </c>
      <c r="I30" s="157" t="s">
        <v>17</v>
      </c>
      <c r="J30" s="159" t="s">
        <v>18</v>
      </c>
      <c r="K30" s="89"/>
      <c r="M30" s="37"/>
    </row>
    <row r="31" spans="4:13" outlineLevel="1" x14ac:dyDescent="0.2">
      <c r="D31" s="151"/>
      <c r="E31" s="163"/>
      <c r="F31" s="154"/>
      <c r="G31" s="157"/>
      <c r="H31" s="157"/>
      <c r="I31" s="157"/>
      <c r="J31" s="159"/>
      <c r="K31" s="89"/>
      <c r="M31" s="37"/>
    </row>
    <row r="32" spans="4:13" ht="273" outlineLevel="1" thickBot="1" x14ac:dyDescent="0.25">
      <c r="D32" s="152"/>
      <c r="E32" s="149" t="s">
        <v>32</v>
      </c>
      <c r="F32" s="149"/>
      <c r="G32" s="93" t="s">
        <v>348</v>
      </c>
      <c r="H32" s="25" t="s">
        <v>33</v>
      </c>
      <c r="I32" s="25" t="s">
        <v>34</v>
      </c>
      <c r="J32" s="93" t="s">
        <v>347</v>
      </c>
      <c r="K32" s="89"/>
      <c r="M32" s="37"/>
    </row>
    <row r="33" spans="4:13" ht="19" x14ac:dyDescent="0.2">
      <c r="D33" s="95"/>
      <c r="E33" s="94"/>
      <c r="F33" s="94"/>
      <c r="G33" s="96"/>
      <c r="H33" s="94"/>
      <c r="I33" s="94"/>
      <c r="J33" s="96"/>
      <c r="M33" s="37"/>
    </row>
    <row r="34" spans="4:13" ht="19" x14ac:dyDescent="0.2">
      <c r="D34" s="95"/>
      <c r="G34" s="93"/>
      <c r="J34" s="93"/>
      <c r="M34" s="37"/>
    </row>
    <row r="35" spans="4:13" ht="20" thickBot="1" x14ac:dyDescent="0.25">
      <c r="D35" s="95"/>
      <c r="G35" s="93"/>
      <c r="J35" s="93"/>
      <c r="M35" s="37"/>
    </row>
    <row r="36" spans="4:13" ht="19" x14ac:dyDescent="0.2">
      <c r="D36" s="150" t="s">
        <v>343</v>
      </c>
      <c r="E36" s="153" t="s">
        <v>2</v>
      </c>
      <c r="F36" s="153"/>
      <c r="G36" s="153"/>
      <c r="H36" s="153"/>
      <c r="I36" s="153"/>
      <c r="J36" s="153"/>
      <c r="K36" s="89"/>
      <c r="M36" s="37"/>
    </row>
    <row r="37" spans="4:13" x14ac:dyDescent="0.2">
      <c r="D37" s="151"/>
      <c r="E37" s="154" t="s">
        <v>4</v>
      </c>
      <c r="F37" s="156" t="s">
        <v>5</v>
      </c>
      <c r="G37" s="156"/>
      <c r="H37" s="156"/>
      <c r="I37" s="156" t="s">
        <v>6</v>
      </c>
      <c r="J37" s="158" t="s">
        <v>7</v>
      </c>
      <c r="K37" s="89"/>
      <c r="M37" s="37"/>
    </row>
    <row r="38" spans="4:13" ht="17" x14ac:dyDescent="0.2">
      <c r="D38" s="151"/>
      <c r="E38" s="155"/>
      <c r="F38" s="159" t="s">
        <v>9</v>
      </c>
      <c r="G38" s="155"/>
      <c r="H38" s="90" t="s">
        <v>317</v>
      </c>
      <c r="I38" s="157"/>
      <c r="J38" s="159"/>
      <c r="K38" s="89"/>
      <c r="M38" s="37"/>
    </row>
    <row r="39" spans="4:13" ht="17" x14ac:dyDescent="0.2">
      <c r="D39" s="151"/>
      <c r="F39" s="164">
        <v>1</v>
      </c>
      <c r="G39" s="164"/>
      <c r="H39" s="25" t="s">
        <v>28</v>
      </c>
      <c r="I39" s="8"/>
      <c r="J39" s="25" t="s">
        <v>29</v>
      </c>
      <c r="K39" s="89"/>
      <c r="M39" s="37"/>
    </row>
    <row r="40" spans="4:13" ht="19" outlineLevel="1" x14ac:dyDescent="0.2">
      <c r="D40" s="151"/>
      <c r="E40" s="160" t="s">
        <v>13</v>
      </c>
      <c r="F40" s="160"/>
      <c r="G40" s="160"/>
      <c r="H40" s="160"/>
      <c r="I40" s="160"/>
      <c r="J40" s="160"/>
      <c r="K40" s="89"/>
      <c r="M40" s="37"/>
    </row>
    <row r="41" spans="4:13" outlineLevel="1" x14ac:dyDescent="0.2">
      <c r="D41" s="151"/>
      <c r="E41" s="161" t="s">
        <v>14</v>
      </c>
      <c r="F41" s="162"/>
      <c r="G41" s="157" t="s">
        <v>15</v>
      </c>
      <c r="H41" s="157" t="s">
        <v>16</v>
      </c>
      <c r="I41" s="157" t="s">
        <v>17</v>
      </c>
      <c r="J41" s="159" t="s">
        <v>18</v>
      </c>
      <c r="K41" s="89"/>
      <c r="M41" s="37"/>
    </row>
    <row r="42" spans="4:13" outlineLevel="1" x14ac:dyDescent="0.2">
      <c r="D42" s="151"/>
      <c r="E42" s="163"/>
      <c r="F42" s="154"/>
      <c r="G42" s="157"/>
      <c r="H42" s="157"/>
      <c r="I42" s="157"/>
      <c r="J42" s="159"/>
      <c r="K42" s="89"/>
      <c r="M42" s="37"/>
    </row>
    <row r="43" spans="4:13" ht="177.5" customHeight="1" outlineLevel="1" thickBot="1" x14ac:dyDescent="0.25">
      <c r="D43" s="152"/>
      <c r="E43" s="149" t="s">
        <v>35</v>
      </c>
      <c r="F43" s="149"/>
      <c r="G43" s="93" t="s">
        <v>36</v>
      </c>
      <c r="H43" s="25" t="s">
        <v>33</v>
      </c>
      <c r="I43" s="25" t="s">
        <v>37</v>
      </c>
      <c r="J43" s="93" t="s">
        <v>349</v>
      </c>
      <c r="K43" s="89"/>
      <c r="M43" s="37"/>
    </row>
    <row r="44" spans="4:13" ht="19" x14ac:dyDescent="0.2">
      <c r="D44" s="95"/>
      <c r="E44" s="94"/>
      <c r="F44" s="94"/>
      <c r="G44" s="96"/>
      <c r="H44" s="94"/>
      <c r="I44" s="94"/>
      <c r="J44" s="96"/>
      <c r="M44" s="37"/>
    </row>
    <row r="45" spans="4:13" ht="19" x14ac:dyDescent="0.2">
      <c r="D45" s="95"/>
      <c r="G45" s="93"/>
      <c r="J45" s="93"/>
      <c r="M45" s="37"/>
    </row>
    <row r="46" spans="4:13" ht="20" thickBot="1" x14ac:dyDescent="0.25">
      <c r="D46" s="95"/>
      <c r="G46" s="93"/>
      <c r="J46" s="93"/>
      <c r="M46" s="37"/>
    </row>
    <row r="47" spans="4:13" ht="19" x14ac:dyDescent="0.2">
      <c r="D47" s="171" t="s">
        <v>342</v>
      </c>
      <c r="E47" s="174" t="s">
        <v>2</v>
      </c>
      <c r="F47" s="175"/>
      <c r="G47" s="175"/>
      <c r="H47" s="175"/>
      <c r="I47" s="175"/>
      <c r="J47" s="175"/>
      <c r="K47" s="175"/>
      <c r="L47" s="97"/>
      <c r="M47" s="37"/>
    </row>
    <row r="48" spans="4:13" x14ac:dyDescent="0.2">
      <c r="D48" s="172"/>
      <c r="E48" s="182" t="s">
        <v>4</v>
      </c>
      <c r="F48" s="183"/>
      <c r="G48" s="176" t="s">
        <v>5</v>
      </c>
      <c r="H48" s="177"/>
      <c r="I48" s="178"/>
      <c r="J48" s="188" t="s">
        <v>6</v>
      </c>
      <c r="K48" s="179" t="s">
        <v>7</v>
      </c>
      <c r="L48" s="98"/>
      <c r="M48" s="37"/>
    </row>
    <row r="49" spans="4:13" ht="17" x14ac:dyDescent="0.2">
      <c r="D49" s="172"/>
      <c r="E49" s="184"/>
      <c r="F49" s="185"/>
      <c r="G49" s="99" t="s">
        <v>8</v>
      </c>
      <c r="H49" s="99" t="s">
        <v>9</v>
      </c>
      <c r="I49" s="90" t="s">
        <v>317</v>
      </c>
      <c r="J49" s="189"/>
      <c r="K49" s="180"/>
      <c r="L49" s="98"/>
      <c r="M49" s="37"/>
    </row>
    <row r="50" spans="4:13" ht="17" x14ac:dyDescent="0.2">
      <c r="D50" s="172"/>
      <c r="E50" s="169" t="s">
        <v>38</v>
      </c>
      <c r="F50" s="101" t="s">
        <v>39</v>
      </c>
      <c r="G50" s="102" t="s">
        <v>40</v>
      </c>
      <c r="H50" s="102" t="s">
        <v>41</v>
      </c>
      <c r="I50" s="102" t="s">
        <v>42</v>
      </c>
      <c r="J50" s="10"/>
      <c r="K50" s="186" t="str">
        <f>IF(OR(ISBLANK(I55),ISBLANK(I56),ISBLANK(I57)),"Not measured or direct answer provided",(I55+I56-I57)/(I55+I56))</f>
        <v>Not measured or direct answer provided</v>
      </c>
      <c r="L50" s="103"/>
      <c r="M50" s="37"/>
    </row>
    <row r="51" spans="4:13" ht="17" x14ac:dyDescent="0.2">
      <c r="D51" s="172"/>
      <c r="E51" s="148"/>
      <c r="F51" s="104" t="s">
        <v>43</v>
      </c>
      <c r="G51" s="102" t="s">
        <v>44</v>
      </c>
      <c r="H51" s="102" t="s">
        <v>45</v>
      </c>
      <c r="I51" s="102" t="s">
        <v>46</v>
      </c>
      <c r="J51" s="11"/>
      <c r="K51" s="187"/>
      <c r="L51" s="103"/>
      <c r="M51" s="37"/>
    </row>
    <row r="52" spans="4:13" ht="19" outlineLevel="1" x14ac:dyDescent="0.2">
      <c r="D52" s="172"/>
      <c r="E52" s="181" t="s">
        <v>13</v>
      </c>
      <c r="F52" s="181"/>
      <c r="G52" s="181"/>
      <c r="H52" s="181"/>
      <c r="I52" s="181"/>
      <c r="J52" s="181"/>
      <c r="K52" s="181"/>
      <c r="L52" s="97"/>
      <c r="M52" s="37"/>
    </row>
    <row r="53" spans="4:13" outlineLevel="1" x14ac:dyDescent="0.2">
      <c r="D53" s="172"/>
      <c r="E53" s="182" t="s">
        <v>14</v>
      </c>
      <c r="F53" s="182"/>
      <c r="G53" s="183"/>
      <c r="H53" s="188" t="s">
        <v>15</v>
      </c>
      <c r="I53" s="188" t="s">
        <v>16</v>
      </c>
      <c r="J53" s="188" t="s">
        <v>17</v>
      </c>
      <c r="K53" s="179" t="s">
        <v>18</v>
      </c>
      <c r="L53" s="98"/>
      <c r="M53" s="37"/>
    </row>
    <row r="54" spans="4:13" outlineLevel="1" x14ac:dyDescent="0.2">
      <c r="D54" s="172"/>
      <c r="E54" s="184"/>
      <c r="F54" s="184"/>
      <c r="G54" s="185"/>
      <c r="H54" s="189"/>
      <c r="I54" s="189"/>
      <c r="J54" s="189"/>
      <c r="K54" s="180"/>
      <c r="L54" s="98"/>
      <c r="M54" s="37"/>
    </row>
    <row r="55" spans="4:13" ht="87" customHeight="1" outlineLevel="1" x14ac:dyDescent="0.2">
      <c r="D55" s="172"/>
      <c r="E55" s="169" t="s">
        <v>47</v>
      </c>
      <c r="F55" s="169"/>
      <c r="G55" s="169"/>
      <c r="H55" s="105" t="s">
        <v>48</v>
      </c>
      <c r="I55" s="12"/>
      <c r="J55" s="102" t="s">
        <v>49</v>
      </c>
      <c r="K55" s="105" t="s">
        <v>50</v>
      </c>
      <c r="L55" s="106"/>
      <c r="M55" s="37"/>
    </row>
    <row r="56" spans="4:13" ht="115.75" customHeight="1" outlineLevel="1" x14ac:dyDescent="0.2">
      <c r="D56" s="172"/>
      <c r="E56" s="148" t="s">
        <v>51</v>
      </c>
      <c r="F56" s="148"/>
      <c r="G56" s="148"/>
      <c r="H56" s="105" t="s">
        <v>52</v>
      </c>
      <c r="I56" s="13"/>
      <c r="J56" s="102" t="s">
        <v>49</v>
      </c>
      <c r="K56" s="105" t="s">
        <v>53</v>
      </c>
      <c r="L56" s="106"/>
      <c r="M56" s="37"/>
    </row>
    <row r="57" spans="4:13" ht="60.5" customHeight="1" outlineLevel="1" thickBot="1" x14ac:dyDescent="0.25">
      <c r="D57" s="173"/>
      <c r="E57" s="148" t="s">
        <v>54</v>
      </c>
      <c r="F57" s="148"/>
      <c r="G57" s="148"/>
      <c r="H57" s="105" t="s">
        <v>55</v>
      </c>
      <c r="I57" s="13"/>
      <c r="J57" s="102" t="s">
        <v>49</v>
      </c>
      <c r="K57" s="105" t="s">
        <v>56</v>
      </c>
      <c r="L57" s="106"/>
      <c r="M57" s="37"/>
    </row>
    <row r="58" spans="4:13" ht="19" x14ac:dyDescent="0.2">
      <c r="D58" s="95"/>
      <c r="E58" s="94"/>
      <c r="F58" s="94"/>
      <c r="G58" s="96"/>
      <c r="H58" s="94"/>
      <c r="I58" s="94"/>
      <c r="J58" s="96"/>
      <c r="K58" s="94"/>
      <c r="M58" s="37"/>
    </row>
    <row r="59" spans="4:13" ht="19" x14ac:dyDescent="0.2">
      <c r="D59" s="95"/>
      <c r="G59" s="93"/>
      <c r="J59" s="93"/>
      <c r="M59" s="37"/>
    </row>
    <row r="60" spans="4:13" ht="20" thickBot="1" x14ac:dyDescent="0.25">
      <c r="D60" s="95"/>
      <c r="G60" s="93"/>
      <c r="J60" s="93"/>
      <c r="M60" s="37"/>
    </row>
    <row r="61" spans="4:13" ht="19" x14ac:dyDescent="0.2">
      <c r="D61" s="150" t="s">
        <v>305</v>
      </c>
      <c r="E61" s="153" t="s">
        <v>2</v>
      </c>
      <c r="F61" s="153"/>
      <c r="G61" s="153"/>
      <c r="H61" s="153"/>
      <c r="I61" s="153"/>
      <c r="J61" s="153"/>
      <c r="K61" s="89"/>
      <c r="M61" s="37"/>
    </row>
    <row r="62" spans="4:13" x14ac:dyDescent="0.2">
      <c r="D62" s="151"/>
      <c r="E62" s="154" t="s">
        <v>4</v>
      </c>
      <c r="F62" s="156" t="s">
        <v>5</v>
      </c>
      <c r="G62" s="156"/>
      <c r="H62" s="156"/>
      <c r="I62" s="156" t="s">
        <v>6</v>
      </c>
      <c r="J62" s="158" t="s">
        <v>7</v>
      </c>
      <c r="K62" s="89"/>
      <c r="M62" s="37"/>
    </row>
    <row r="63" spans="4:13" ht="17" x14ac:dyDescent="0.2">
      <c r="D63" s="151"/>
      <c r="E63" s="155"/>
      <c r="F63" s="90" t="s">
        <v>8</v>
      </c>
      <c r="G63" s="90" t="s">
        <v>9</v>
      </c>
      <c r="H63" s="90" t="s">
        <v>317</v>
      </c>
      <c r="I63" s="157"/>
      <c r="J63" s="159"/>
      <c r="K63" s="89"/>
      <c r="M63" s="37"/>
    </row>
    <row r="64" spans="4:13" ht="17" customHeight="1" x14ac:dyDescent="0.2">
      <c r="D64" s="151"/>
      <c r="E64" s="25" t="s">
        <v>57</v>
      </c>
      <c r="F64" s="147" t="s">
        <v>362</v>
      </c>
      <c r="G64" s="147"/>
      <c r="H64" s="147"/>
      <c r="I64" s="7"/>
      <c r="J64" s="107" t="str">
        <f>IF(OR(ISBLANK(H69),ISBLANK(H70)),"Not measured or direct answer provided",H70/H69)</f>
        <v>Not measured or direct answer provided</v>
      </c>
      <c r="K64" s="89"/>
      <c r="M64" s="37"/>
    </row>
    <row r="65" spans="4:13" ht="17" customHeight="1" x14ac:dyDescent="0.2">
      <c r="D65" s="151"/>
      <c r="E65" s="25" t="s">
        <v>58</v>
      </c>
      <c r="F65" s="148"/>
      <c r="G65" s="148"/>
      <c r="H65" s="148"/>
      <c r="I65" s="16"/>
      <c r="J65" s="108" t="str">
        <f>IF(OR(ISBLANK(H69),ISBLANK(H71)),"Not measured or direct answer provided",H71/H69)</f>
        <v>Not measured or direct answer provided</v>
      </c>
      <c r="K65" s="89"/>
      <c r="M65" s="37"/>
    </row>
    <row r="66" spans="4:13" ht="19" outlineLevel="1" x14ac:dyDescent="0.2">
      <c r="D66" s="151"/>
      <c r="E66" s="160" t="s">
        <v>13</v>
      </c>
      <c r="F66" s="160"/>
      <c r="G66" s="160"/>
      <c r="H66" s="160"/>
      <c r="I66" s="160"/>
      <c r="J66" s="160"/>
      <c r="K66" s="89"/>
      <c r="M66" s="37"/>
    </row>
    <row r="67" spans="4:13" outlineLevel="1" x14ac:dyDescent="0.2">
      <c r="D67" s="151"/>
      <c r="E67" s="161" t="s">
        <v>14</v>
      </c>
      <c r="F67" s="162"/>
      <c r="G67" s="157" t="s">
        <v>15</v>
      </c>
      <c r="H67" s="157" t="s">
        <v>16</v>
      </c>
      <c r="I67" s="157" t="s">
        <v>17</v>
      </c>
      <c r="J67" s="159" t="s">
        <v>18</v>
      </c>
      <c r="K67" s="89"/>
      <c r="M67" s="37"/>
    </row>
    <row r="68" spans="4:13" outlineLevel="1" x14ac:dyDescent="0.2">
      <c r="D68" s="151"/>
      <c r="E68" s="163"/>
      <c r="F68" s="154"/>
      <c r="G68" s="157"/>
      <c r="H68" s="157"/>
      <c r="I68" s="157"/>
      <c r="J68" s="159"/>
      <c r="K68" s="89"/>
      <c r="M68" s="37"/>
    </row>
    <row r="69" spans="4:13" ht="17" outlineLevel="1" x14ac:dyDescent="0.2">
      <c r="D69" s="151"/>
      <c r="E69" s="164" t="s">
        <v>59</v>
      </c>
      <c r="F69" s="164"/>
      <c r="G69" s="93"/>
      <c r="H69" s="6"/>
      <c r="I69" s="25" t="s">
        <v>60</v>
      </c>
      <c r="J69" s="93"/>
      <c r="K69" s="89"/>
      <c r="M69" s="37"/>
    </row>
    <row r="70" spans="4:13" ht="51" outlineLevel="1" x14ac:dyDescent="0.2">
      <c r="D70" s="151"/>
      <c r="E70" s="149" t="s">
        <v>61</v>
      </c>
      <c r="F70" s="149"/>
      <c r="G70" s="93"/>
      <c r="H70" s="8"/>
      <c r="I70" s="25" t="s">
        <v>60</v>
      </c>
      <c r="J70" s="93" t="s">
        <v>62</v>
      </c>
      <c r="K70" s="89"/>
      <c r="M70" s="37"/>
    </row>
    <row r="71" spans="4:13" ht="18" outlineLevel="1" thickBot="1" x14ac:dyDescent="0.25">
      <c r="D71" s="152"/>
      <c r="E71" s="149" t="s">
        <v>63</v>
      </c>
      <c r="F71" s="149"/>
      <c r="G71" s="93"/>
      <c r="H71" s="8"/>
      <c r="I71" s="25" t="s">
        <v>60</v>
      </c>
      <c r="J71" s="93"/>
      <c r="K71" s="89"/>
      <c r="M71" s="37"/>
    </row>
    <row r="72" spans="4:13" ht="19" x14ac:dyDescent="0.2">
      <c r="D72" s="95"/>
      <c r="E72" s="94"/>
      <c r="F72" s="94"/>
      <c r="G72" s="96"/>
      <c r="H72" s="94"/>
      <c r="I72" s="94"/>
      <c r="J72" s="96"/>
      <c r="M72" s="37"/>
    </row>
    <row r="73" spans="4:13" ht="19" x14ac:dyDescent="0.2">
      <c r="D73" s="95"/>
      <c r="G73" s="93"/>
      <c r="J73" s="93"/>
      <c r="M73" s="37"/>
    </row>
    <row r="74" spans="4:13" ht="20" thickBot="1" x14ac:dyDescent="0.25">
      <c r="D74" s="95"/>
      <c r="G74" s="93"/>
      <c r="J74" s="93"/>
      <c r="M74" s="37"/>
    </row>
    <row r="75" spans="4:13" ht="19" x14ac:dyDescent="0.2">
      <c r="D75" s="150" t="s">
        <v>306</v>
      </c>
      <c r="E75" s="153" t="s">
        <v>2</v>
      </c>
      <c r="F75" s="153"/>
      <c r="G75" s="153"/>
      <c r="H75" s="153"/>
      <c r="I75" s="153"/>
      <c r="J75" s="153"/>
      <c r="K75" s="89"/>
      <c r="M75" s="37"/>
    </row>
    <row r="76" spans="4:13" x14ac:dyDescent="0.2">
      <c r="D76" s="151"/>
      <c r="E76" s="154" t="s">
        <v>4</v>
      </c>
      <c r="F76" s="156" t="s">
        <v>5</v>
      </c>
      <c r="G76" s="156"/>
      <c r="H76" s="156"/>
      <c r="I76" s="156" t="s">
        <v>6</v>
      </c>
      <c r="J76" s="158" t="s">
        <v>7</v>
      </c>
      <c r="K76" s="89"/>
      <c r="M76" s="37"/>
    </row>
    <row r="77" spans="4:13" ht="17" x14ac:dyDescent="0.2">
      <c r="D77" s="151"/>
      <c r="E77" s="155"/>
      <c r="F77" s="90" t="s">
        <v>8</v>
      </c>
      <c r="G77" s="90" t="s">
        <v>9</v>
      </c>
      <c r="H77" s="90" t="s">
        <v>317</v>
      </c>
      <c r="I77" s="157"/>
      <c r="J77" s="159"/>
      <c r="K77" s="89"/>
      <c r="M77" s="37"/>
    </row>
    <row r="78" spans="4:13" ht="17" x14ac:dyDescent="0.2">
      <c r="D78" s="151"/>
      <c r="E78" s="25" t="s">
        <v>64</v>
      </c>
      <c r="F78" s="25" t="s">
        <v>65</v>
      </c>
      <c r="G78" s="25" t="s">
        <v>66</v>
      </c>
      <c r="H78" s="25" t="s">
        <v>67</v>
      </c>
      <c r="I78" s="17"/>
      <c r="J78" s="109" t="str">
        <f>IF(OR(ISBLANK(H82),ISBLANK(H83)),"Not measured or direct answer provided",(H82/(H83*60)))</f>
        <v>Not measured or direct answer provided</v>
      </c>
      <c r="K78" s="89"/>
      <c r="M78" s="37"/>
    </row>
    <row r="79" spans="4:13" ht="19" outlineLevel="1" x14ac:dyDescent="0.2">
      <c r="D79" s="151"/>
      <c r="E79" s="160" t="s">
        <v>13</v>
      </c>
      <c r="F79" s="160"/>
      <c r="G79" s="160"/>
      <c r="H79" s="160"/>
      <c r="I79" s="160"/>
      <c r="J79" s="160"/>
      <c r="K79" s="89"/>
      <c r="M79" s="37"/>
    </row>
    <row r="80" spans="4:13" ht="17" customHeight="1" outlineLevel="1" x14ac:dyDescent="0.2">
      <c r="D80" s="151"/>
      <c r="E80" s="161" t="s">
        <v>14</v>
      </c>
      <c r="F80" s="162"/>
      <c r="G80" s="157" t="s">
        <v>15</v>
      </c>
      <c r="H80" s="157" t="s">
        <v>16</v>
      </c>
      <c r="I80" s="157" t="s">
        <v>17</v>
      </c>
      <c r="J80" s="159" t="s">
        <v>18</v>
      </c>
      <c r="K80" s="89"/>
      <c r="M80" s="37"/>
    </row>
    <row r="81" spans="4:13" ht="19" customHeight="1" outlineLevel="1" x14ac:dyDescent="0.2">
      <c r="D81" s="151"/>
      <c r="E81" s="163"/>
      <c r="F81" s="154"/>
      <c r="G81" s="157"/>
      <c r="H81" s="157"/>
      <c r="I81" s="157"/>
      <c r="J81" s="159"/>
      <c r="K81" s="89"/>
      <c r="M81" s="37"/>
    </row>
    <row r="82" spans="4:13" ht="136" outlineLevel="1" x14ac:dyDescent="0.2">
      <c r="D82" s="151"/>
      <c r="E82" s="164" t="s">
        <v>68</v>
      </c>
      <c r="F82" s="164"/>
      <c r="G82" s="93" t="s">
        <v>350</v>
      </c>
      <c r="H82" s="6"/>
      <c r="I82" s="25" t="s">
        <v>69</v>
      </c>
      <c r="J82" s="93" t="s">
        <v>70</v>
      </c>
      <c r="K82" s="89"/>
      <c r="M82" s="37"/>
    </row>
    <row r="83" spans="4:13" ht="103" outlineLevel="1" thickBot="1" x14ac:dyDescent="0.25">
      <c r="D83" s="152"/>
      <c r="E83" s="149" t="s">
        <v>71</v>
      </c>
      <c r="F83" s="149"/>
      <c r="G83" s="93" t="s">
        <v>72</v>
      </c>
      <c r="H83" s="8"/>
      <c r="I83" s="25" t="s">
        <v>73</v>
      </c>
      <c r="J83" s="93" t="s">
        <v>351</v>
      </c>
      <c r="K83" s="89"/>
      <c r="M83" s="38"/>
    </row>
    <row r="84" spans="4:13" x14ac:dyDescent="0.2">
      <c r="E84" s="94"/>
      <c r="F84" s="94"/>
      <c r="G84" s="94"/>
      <c r="H84" s="94"/>
      <c r="I84" s="94"/>
      <c r="J84" s="94"/>
    </row>
  </sheetData>
  <sheetProtection algorithmName="SHA-512" hashValue="Wa+06V03JX9QxFOQVcNL9ox1+0hnuxITy4Py88EDW0+lL5sQpppXOjstfJTrDovj41Uup2ZgiWRw72LBDb4yXQ==" saltValue="yAemkRczNIJug/zRDhiB4w==" spinCount="100000" sheet="1" objects="1" scenarios="1" formatRows="0"/>
  <dataConsolidate/>
  <mergeCells count="99">
    <mergeCell ref="D1:J1"/>
    <mergeCell ref="E57:G57"/>
    <mergeCell ref="D47:D57"/>
    <mergeCell ref="E47:K47"/>
    <mergeCell ref="G48:I48"/>
    <mergeCell ref="K48:K49"/>
    <mergeCell ref="E52:K52"/>
    <mergeCell ref="E48:F49"/>
    <mergeCell ref="E50:E51"/>
    <mergeCell ref="K50:K51"/>
    <mergeCell ref="J48:J49"/>
    <mergeCell ref="E53:G54"/>
    <mergeCell ref="H53:H54"/>
    <mergeCell ref="I53:I54"/>
    <mergeCell ref="J53:J54"/>
    <mergeCell ref="K53:K54"/>
    <mergeCell ref="E55:G55"/>
    <mergeCell ref="E56:G56"/>
    <mergeCell ref="D36:D43"/>
    <mergeCell ref="E36:J36"/>
    <mergeCell ref="E37:E38"/>
    <mergeCell ref="F37:H37"/>
    <mergeCell ref="I37:I38"/>
    <mergeCell ref="J37:J38"/>
    <mergeCell ref="F39:G39"/>
    <mergeCell ref="E40:J40"/>
    <mergeCell ref="E41:F42"/>
    <mergeCell ref="G41:G42"/>
    <mergeCell ref="H41:H42"/>
    <mergeCell ref="I41:I42"/>
    <mergeCell ref="J41:J42"/>
    <mergeCell ref="E43:F43"/>
    <mergeCell ref="J27:J28"/>
    <mergeCell ref="E29:J29"/>
    <mergeCell ref="E30:F31"/>
    <mergeCell ref="G30:G31"/>
    <mergeCell ref="H30:H31"/>
    <mergeCell ref="I30:I31"/>
    <mergeCell ref="J30:J31"/>
    <mergeCell ref="F38:G38"/>
    <mergeCell ref="D75:D83"/>
    <mergeCell ref="E75:J75"/>
    <mergeCell ref="E76:E77"/>
    <mergeCell ref="F76:H76"/>
    <mergeCell ref="I76:I77"/>
    <mergeCell ref="J76:J77"/>
    <mergeCell ref="E79:J79"/>
    <mergeCell ref="G80:G81"/>
    <mergeCell ref="H80:H81"/>
    <mergeCell ref="I80:I81"/>
    <mergeCell ref="J80:J81"/>
    <mergeCell ref="E80:F81"/>
    <mergeCell ref="E82:F82"/>
    <mergeCell ref="E83:F83"/>
    <mergeCell ref="E71:F71"/>
    <mergeCell ref="D17:D20"/>
    <mergeCell ref="E12:F12"/>
    <mergeCell ref="E24:J24"/>
    <mergeCell ref="E25:E26"/>
    <mergeCell ref="F25:H25"/>
    <mergeCell ref="I25:I26"/>
    <mergeCell ref="J25:J26"/>
    <mergeCell ref="E17:J17"/>
    <mergeCell ref="E18:E19"/>
    <mergeCell ref="F18:H18"/>
    <mergeCell ref="I18:I19"/>
    <mergeCell ref="J18:J19"/>
    <mergeCell ref="E32:F32"/>
    <mergeCell ref="D24:D32"/>
    <mergeCell ref="E9:J9"/>
    <mergeCell ref="E5:J5"/>
    <mergeCell ref="D5:D13"/>
    <mergeCell ref="J6:J7"/>
    <mergeCell ref="H10:H11"/>
    <mergeCell ref="G10:G11"/>
    <mergeCell ref="J10:J11"/>
    <mergeCell ref="E6:E7"/>
    <mergeCell ref="F6:H6"/>
    <mergeCell ref="I6:I7"/>
    <mergeCell ref="I10:I11"/>
    <mergeCell ref="J12:J13"/>
    <mergeCell ref="E10:F11"/>
    <mergeCell ref="F27:G27"/>
    <mergeCell ref="F64:H65"/>
    <mergeCell ref="E13:F13"/>
    <mergeCell ref="D61:D71"/>
    <mergeCell ref="E61:J61"/>
    <mergeCell ref="E62:E63"/>
    <mergeCell ref="F62:H62"/>
    <mergeCell ref="I62:I63"/>
    <mergeCell ref="J62:J63"/>
    <mergeCell ref="E66:J66"/>
    <mergeCell ref="E67:F68"/>
    <mergeCell ref="G67:G68"/>
    <mergeCell ref="H67:H68"/>
    <mergeCell ref="I67:I68"/>
    <mergeCell ref="J67:J68"/>
    <mergeCell ref="E69:F69"/>
    <mergeCell ref="E70:F7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0DEFA-8E3C-874E-96F2-DF8EE633F4F5}">
  <dimension ref="B1:M127"/>
  <sheetViews>
    <sheetView tabSelected="1" topLeftCell="C1" zoomScale="70" zoomScaleNormal="70" workbookViewId="0">
      <selection activeCell="C1" sqref="C1"/>
    </sheetView>
  </sheetViews>
  <sheetFormatPr baseColWidth="10" defaultColWidth="10.83203125" defaultRowHeight="16" outlineLevelRow="2" x14ac:dyDescent="0.2"/>
  <cols>
    <col min="1" max="2" width="0" hidden="1" customWidth="1"/>
    <col min="4" max="4" width="30.83203125" customWidth="1"/>
    <col min="5" max="5" width="16.83203125" customWidth="1"/>
    <col min="6" max="6" width="20" customWidth="1"/>
    <col min="7" max="10" width="30.83203125" customWidth="1"/>
    <col min="11" max="11" width="40.33203125" customWidth="1"/>
    <col min="13" max="13" width="86.1640625" customWidth="1"/>
  </cols>
  <sheetData>
    <row r="1" spans="2:13" s="25" customFormat="1" ht="79.75" customHeight="1" x14ac:dyDescent="0.2">
      <c r="B1" s="110"/>
      <c r="C1" s="110"/>
      <c r="D1" s="170" t="s">
        <v>315</v>
      </c>
      <c r="E1" s="170"/>
      <c r="F1" s="170"/>
      <c r="G1" s="170"/>
      <c r="H1" s="170"/>
      <c r="I1" s="170"/>
      <c r="J1" s="170"/>
      <c r="K1" s="110"/>
    </row>
    <row r="4" spans="2:13" ht="17" thickBot="1" x14ac:dyDescent="0.25"/>
    <row r="5" spans="2:13" ht="19" x14ac:dyDescent="0.2">
      <c r="D5" s="204" t="s">
        <v>377</v>
      </c>
      <c r="E5" s="193" t="s">
        <v>2</v>
      </c>
      <c r="F5" s="193"/>
      <c r="G5" s="193"/>
      <c r="H5" s="193"/>
      <c r="I5" s="193"/>
      <c r="J5" s="193"/>
      <c r="K5" s="193"/>
      <c r="L5" s="111"/>
      <c r="M5" s="32" t="s">
        <v>3</v>
      </c>
    </row>
    <row r="6" spans="2:13" ht="16" customHeight="1" x14ac:dyDescent="0.2">
      <c r="D6" s="205"/>
      <c r="E6" s="182" t="s">
        <v>4</v>
      </c>
      <c r="F6" s="183"/>
      <c r="G6" s="176" t="s">
        <v>5</v>
      </c>
      <c r="H6" s="177"/>
      <c r="I6" s="178"/>
      <c r="J6" s="188" t="s">
        <v>6</v>
      </c>
      <c r="K6" s="179" t="s">
        <v>7</v>
      </c>
      <c r="L6" s="111"/>
      <c r="M6" s="33"/>
    </row>
    <row r="7" spans="2:13" ht="17" x14ac:dyDescent="0.2">
      <c r="D7" s="205"/>
      <c r="E7" s="184"/>
      <c r="F7" s="185"/>
      <c r="G7" s="99" t="s">
        <v>8</v>
      </c>
      <c r="H7" s="99" t="s">
        <v>9</v>
      </c>
      <c r="I7" s="99" t="s">
        <v>317</v>
      </c>
      <c r="J7" s="189"/>
      <c r="K7" s="180"/>
      <c r="L7" s="111"/>
      <c r="M7" s="33"/>
    </row>
    <row r="8" spans="2:13" ht="95" customHeight="1" x14ac:dyDescent="0.2">
      <c r="D8" s="205"/>
      <c r="E8" s="169" t="s">
        <v>74</v>
      </c>
      <c r="F8" s="169"/>
      <c r="G8" s="102" t="s">
        <v>75</v>
      </c>
      <c r="H8" s="102" t="s">
        <v>76</v>
      </c>
      <c r="I8" s="102" t="s">
        <v>77</v>
      </c>
      <c r="J8" s="10"/>
      <c r="K8" s="112" t="str">
        <f>IF(OR(ISBLANK(I14),ISBLANK('Input_Value Proposition'!I55),ISBLANK('Input_Value Proposition'!I56)),"Not measured or direct answer provided",(I14)/('Input_Value Proposition'!I55+'Input_Value Proposition'!I56))</f>
        <v>Not measured or direct answer provided</v>
      </c>
      <c r="L8" s="111"/>
      <c r="M8" s="33"/>
    </row>
    <row r="9" spans="2:13" ht="19" customHeight="1" outlineLevel="1" x14ac:dyDescent="0.2">
      <c r="D9" s="205"/>
      <c r="E9" s="196" t="s">
        <v>13</v>
      </c>
      <c r="F9" s="196"/>
      <c r="G9" s="196"/>
      <c r="H9" s="196"/>
      <c r="I9" s="196"/>
      <c r="J9" s="196"/>
      <c r="K9" s="196"/>
      <c r="L9" s="111"/>
      <c r="M9" s="33"/>
    </row>
    <row r="10" spans="2:13" outlineLevel="1" x14ac:dyDescent="0.2">
      <c r="D10" s="205"/>
      <c r="E10" s="182" t="s">
        <v>14</v>
      </c>
      <c r="F10" s="182"/>
      <c r="G10" s="183"/>
      <c r="H10" s="188" t="s">
        <v>15</v>
      </c>
      <c r="I10" s="188" t="s">
        <v>16</v>
      </c>
      <c r="J10" s="188" t="s">
        <v>17</v>
      </c>
      <c r="K10" s="179" t="s">
        <v>18</v>
      </c>
      <c r="L10" s="111"/>
      <c r="M10" s="33"/>
    </row>
    <row r="11" spans="2:13" outlineLevel="1" x14ac:dyDescent="0.2">
      <c r="D11" s="205"/>
      <c r="E11" s="184"/>
      <c r="F11" s="184"/>
      <c r="G11" s="185"/>
      <c r="H11" s="189"/>
      <c r="I11" s="189"/>
      <c r="J11" s="189"/>
      <c r="K11" s="180"/>
      <c r="L11" s="111"/>
      <c r="M11" s="33"/>
    </row>
    <row r="12" spans="2:13" ht="34" outlineLevel="1" x14ac:dyDescent="0.2">
      <c r="D12" s="205"/>
      <c r="E12" s="203" t="s">
        <v>78</v>
      </c>
      <c r="F12" s="203"/>
      <c r="G12" s="203"/>
      <c r="H12" s="105" t="s">
        <v>358</v>
      </c>
      <c r="I12" s="113">
        <f>'Input_Value Proposition'!I55</f>
        <v>0</v>
      </c>
      <c r="J12" s="102" t="s">
        <v>49</v>
      </c>
      <c r="K12" s="105"/>
      <c r="L12" s="111"/>
      <c r="M12" s="33"/>
    </row>
    <row r="13" spans="2:13" ht="34" outlineLevel="1" x14ac:dyDescent="0.2">
      <c r="D13" s="205"/>
      <c r="E13" s="207" t="s">
        <v>51</v>
      </c>
      <c r="F13" s="207"/>
      <c r="G13" s="207"/>
      <c r="H13" s="105" t="s">
        <v>358</v>
      </c>
      <c r="I13" s="115">
        <f>'Input_Value Proposition'!I56</f>
        <v>0</v>
      </c>
      <c r="J13" s="102" t="s">
        <v>49</v>
      </c>
      <c r="K13" s="105"/>
      <c r="L13" s="111"/>
      <c r="M13" s="33"/>
    </row>
    <row r="14" spans="2:13" ht="112.75" customHeight="1" outlineLevel="1" thickBot="1" x14ac:dyDescent="0.25">
      <c r="D14" s="206"/>
      <c r="E14" s="148" t="s">
        <v>80</v>
      </c>
      <c r="F14" s="148"/>
      <c r="G14" s="148"/>
      <c r="H14" s="105" t="s">
        <v>81</v>
      </c>
      <c r="I14" s="12"/>
      <c r="J14" s="102" t="s">
        <v>49</v>
      </c>
      <c r="K14" s="105" t="s">
        <v>82</v>
      </c>
      <c r="L14" s="111"/>
      <c r="M14" s="33"/>
    </row>
    <row r="15" spans="2:13" x14ac:dyDescent="0.2">
      <c r="D15" s="25"/>
      <c r="E15" s="116"/>
      <c r="F15" s="116"/>
      <c r="G15" s="116"/>
      <c r="H15" s="116"/>
      <c r="I15" s="116"/>
      <c r="J15" s="116"/>
      <c r="K15" s="116"/>
      <c r="M15" s="33"/>
    </row>
    <row r="16" spans="2:13" x14ac:dyDescent="0.2">
      <c r="D16" s="25"/>
      <c r="E16" s="25"/>
      <c r="F16" s="25"/>
      <c r="G16" s="25"/>
      <c r="H16" s="25"/>
      <c r="I16" s="25"/>
      <c r="J16" s="25"/>
      <c r="K16" s="25"/>
      <c r="M16" s="33"/>
    </row>
    <row r="17" spans="4:13" ht="17" thickBot="1" x14ac:dyDescent="0.25">
      <c r="D17" s="25"/>
      <c r="E17" s="25"/>
      <c r="F17" s="25"/>
      <c r="G17" s="25"/>
      <c r="H17" s="25"/>
      <c r="I17" s="25"/>
      <c r="J17" s="25"/>
      <c r="K17" s="25"/>
      <c r="M17" s="33"/>
    </row>
    <row r="18" spans="4:13" ht="19" x14ac:dyDescent="0.2">
      <c r="D18" s="204" t="s">
        <v>308</v>
      </c>
      <c r="E18" s="193" t="s">
        <v>2</v>
      </c>
      <c r="F18" s="193"/>
      <c r="G18" s="193"/>
      <c r="H18" s="193"/>
      <c r="I18" s="193"/>
      <c r="J18" s="193"/>
      <c r="K18" s="193"/>
      <c r="L18" s="111"/>
      <c r="M18" s="33"/>
    </row>
    <row r="19" spans="4:13" ht="16" customHeight="1" x14ac:dyDescent="0.2">
      <c r="D19" s="205"/>
      <c r="E19" s="182" t="s">
        <v>4</v>
      </c>
      <c r="F19" s="183"/>
      <c r="G19" s="176" t="s">
        <v>5</v>
      </c>
      <c r="H19" s="177"/>
      <c r="I19" s="178"/>
      <c r="J19" s="188" t="s">
        <v>6</v>
      </c>
      <c r="K19" s="179" t="s">
        <v>7</v>
      </c>
      <c r="L19" s="111"/>
      <c r="M19" s="33"/>
    </row>
    <row r="20" spans="4:13" ht="17" x14ac:dyDescent="0.2">
      <c r="D20" s="205"/>
      <c r="E20" s="184"/>
      <c r="F20" s="185"/>
      <c r="G20" s="99" t="s">
        <v>8</v>
      </c>
      <c r="H20" s="99" t="s">
        <v>9</v>
      </c>
      <c r="I20" s="99" t="s">
        <v>317</v>
      </c>
      <c r="J20" s="189"/>
      <c r="K20" s="180"/>
      <c r="L20" s="111"/>
      <c r="M20" s="33"/>
    </row>
    <row r="21" spans="4:13" ht="35" customHeight="1" x14ac:dyDescent="0.2">
      <c r="D21" s="205"/>
      <c r="E21" s="169" t="s">
        <v>83</v>
      </c>
      <c r="F21" s="102" t="s">
        <v>84</v>
      </c>
      <c r="G21" s="102" t="s">
        <v>352</v>
      </c>
      <c r="H21" s="102" t="s">
        <v>85</v>
      </c>
      <c r="I21" s="102" t="s">
        <v>86</v>
      </c>
      <c r="J21" s="18"/>
      <c r="K21" s="194" t="str">
        <f>IF(OR(ISBLANK(I27),ISBLANK(I28)),"Not measured or direct answer provided",I27/I28)</f>
        <v>Not measured or direct answer provided</v>
      </c>
      <c r="L21" s="111"/>
      <c r="M21" s="33"/>
    </row>
    <row r="22" spans="4:13" ht="35" customHeight="1" x14ac:dyDescent="0.2">
      <c r="D22" s="205"/>
      <c r="E22" s="148"/>
      <c r="F22" s="102" t="s">
        <v>87</v>
      </c>
      <c r="G22" s="102" t="s">
        <v>353</v>
      </c>
      <c r="H22" s="102" t="s">
        <v>88</v>
      </c>
      <c r="I22" s="102" t="s">
        <v>89</v>
      </c>
      <c r="J22" s="19"/>
      <c r="K22" s="195" t="str">
        <f>IF(OR(ISBLANK(I26),ISBLANK(I11),ISBLANK(I14)),"Not measured",(I26)/(I11+I14))</f>
        <v>Not measured</v>
      </c>
      <c r="L22" s="111"/>
      <c r="M22" s="33"/>
    </row>
    <row r="23" spans="4:13" ht="35" customHeight="1" x14ac:dyDescent="0.2">
      <c r="D23" s="205"/>
      <c r="E23" s="148"/>
      <c r="F23" s="102" t="s">
        <v>90</v>
      </c>
      <c r="G23" s="102" t="s">
        <v>353</v>
      </c>
      <c r="H23" s="102" t="s">
        <v>91</v>
      </c>
      <c r="I23" s="102" t="s">
        <v>92</v>
      </c>
      <c r="J23" s="20"/>
      <c r="K23" s="195" t="str">
        <f t="shared" ref="K23" si="0">IF(OR(ISBLANK(I27),ISBLANK(I14),ISBLANK(I15)),"Not measured",(I27)/(I14+I15))</f>
        <v>Not measured</v>
      </c>
      <c r="L23" s="111"/>
      <c r="M23" s="33"/>
    </row>
    <row r="24" spans="4:13" ht="19" customHeight="1" outlineLevel="1" x14ac:dyDescent="0.2">
      <c r="D24" s="205"/>
      <c r="E24" s="196" t="s">
        <v>13</v>
      </c>
      <c r="F24" s="196"/>
      <c r="G24" s="196"/>
      <c r="H24" s="196"/>
      <c r="I24" s="196"/>
      <c r="J24" s="196"/>
      <c r="K24" s="196"/>
      <c r="L24" s="111"/>
      <c r="M24" s="33"/>
    </row>
    <row r="25" spans="4:13" outlineLevel="1" x14ac:dyDescent="0.2">
      <c r="D25" s="205"/>
      <c r="E25" s="182" t="s">
        <v>14</v>
      </c>
      <c r="F25" s="182"/>
      <c r="G25" s="183"/>
      <c r="H25" s="188" t="s">
        <v>15</v>
      </c>
      <c r="I25" s="188" t="s">
        <v>16</v>
      </c>
      <c r="J25" s="188" t="s">
        <v>17</v>
      </c>
      <c r="K25" s="179" t="s">
        <v>18</v>
      </c>
      <c r="L25" s="111"/>
      <c r="M25" s="33"/>
    </row>
    <row r="26" spans="4:13" outlineLevel="1" x14ac:dyDescent="0.2">
      <c r="D26" s="205"/>
      <c r="E26" s="184"/>
      <c r="F26" s="184"/>
      <c r="G26" s="185"/>
      <c r="H26" s="189"/>
      <c r="I26" s="189"/>
      <c r="J26" s="189"/>
      <c r="K26" s="180"/>
      <c r="L26" s="111"/>
      <c r="M26" s="33"/>
    </row>
    <row r="27" spans="4:13" s="119" customFormat="1" ht="63.5" customHeight="1" outlineLevel="1" x14ac:dyDescent="0.2">
      <c r="D27" s="205"/>
      <c r="E27" s="169" t="s">
        <v>93</v>
      </c>
      <c r="F27" s="169"/>
      <c r="G27" s="169"/>
      <c r="H27" s="105" t="s">
        <v>94</v>
      </c>
      <c r="I27" s="12"/>
      <c r="J27" s="102" t="s">
        <v>95</v>
      </c>
      <c r="K27" s="105"/>
      <c r="L27" s="118"/>
      <c r="M27" s="34"/>
    </row>
    <row r="28" spans="4:13" ht="65.5" customHeight="1" outlineLevel="1" thickBot="1" x14ac:dyDescent="0.25">
      <c r="D28" s="206"/>
      <c r="E28" s="148" t="s">
        <v>96</v>
      </c>
      <c r="F28" s="148"/>
      <c r="G28" s="148"/>
      <c r="H28" s="105" t="s">
        <v>97</v>
      </c>
      <c r="I28" s="13"/>
      <c r="J28" s="102" t="s">
        <v>95</v>
      </c>
      <c r="K28" s="105"/>
      <c r="L28" s="111"/>
      <c r="M28" s="33"/>
    </row>
    <row r="29" spans="4:13" x14ac:dyDescent="0.2">
      <c r="E29" s="120"/>
      <c r="F29" s="120"/>
      <c r="G29" s="120"/>
      <c r="H29" s="120"/>
      <c r="I29" s="120"/>
      <c r="J29" s="120"/>
      <c r="K29" s="120"/>
      <c r="M29" s="33"/>
    </row>
    <row r="30" spans="4:13" x14ac:dyDescent="0.2">
      <c r="M30" s="33"/>
    </row>
    <row r="31" spans="4:13" ht="25" customHeight="1" x14ac:dyDescent="0.2">
      <c r="D31" s="209" t="s">
        <v>363</v>
      </c>
      <c r="E31" s="209"/>
      <c r="F31" s="209"/>
      <c r="G31" s="209"/>
      <c r="H31" s="209"/>
      <c r="I31" s="209"/>
      <c r="J31" s="209"/>
      <c r="K31" s="209"/>
      <c r="L31" s="209"/>
      <c r="M31" s="210"/>
    </row>
    <row r="32" spans="4:13" ht="28" customHeight="1" x14ac:dyDescent="0.2">
      <c r="D32" s="209"/>
      <c r="E32" s="209"/>
      <c r="F32" s="209"/>
      <c r="G32" s="209"/>
      <c r="H32" s="209"/>
      <c r="I32" s="209"/>
      <c r="J32" s="209"/>
      <c r="K32" s="209"/>
      <c r="L32" s="209"/>
      <c r="M32" s="210"/>
    </row>
    <row r="33" spans="4:13" ht="17" thickBot="1" x14ac:dyDescent="0.25">
      <c r="M33" s="33"/>
    </row>
    <row r="34" spans="4:13" ht="19" x14ac:dyDescent="0.2">
      <c r="D34" s="204" t="s">
        <v>378</v>
      </c>
      <c r="E34" s="193" t="s">
        <v>2</v>
      </c>
      <c r="F34" s="193"/>
      <c r="G34" s="193"/>
      <c r="H34" s="193"/>
      <c r="I34" s="193"/>
      <c r="J34" s="193"/>
      <c r="K34" s="193"/>
      <c r="L34" s="111"/>
      <c r="M34" s="33"/>
    </row>
    <row r="35" spans="4:13" x14ac:dyDescent="0.2">
      <c r="D35" s="205"/>
      <c r="E35" s="182" t="s">
        <v>4</v>
      </c>
      <c r="F35" s="183"/>
      <c r="G35" s="176" t="s">
        <v>5</v>
      </c>
      <c r="H35" s="177"/>
      <c r="I35" s="178"/>
      <c r="J35" s="188" t="s">
        <v>6</v>
      </c>
      <c r="K35" s="179" t="s">
        <v>7</v>
      </c>
      <c r="L35" s="111"/>
      <c r="M35" s="33"/>
    </row>
    <row r="36" spans="4:13" ht="17" x14ac:dyDescent="0.2">
      <c r="D36" s="205"/>
      <c r="E36" s="184"/>
      <c r="F36" s="185"/>
      <c r="G36" s="99" t="s">
        <v>8</v>
      </c>
      <c r="H36" s="99" t="s">
        <v>9</v>
      </c>
      <c r="I36" s="99" t="s">
        <v>317</v>
      </c>
      <c r="J36" s="189"/>
      <c r="K36" s="180"/>
      <c r="L36" s="111"/>
      <c r="M36" s="33"/>
    </row>
    <row r="37" spans="4:13" ht="51" x14ac:dyDescent="0.2">
      <c r="D37" s="205"/>
      <c r="E37" s="169" t="s">
        <v>98</v>
      </c>
      <c r="F37" s="102" t="s">
        <v>360</v>
      </c>
      <c r="G37" s="102" t="s">
        <v>99</v>
      </c>
      <c r="H37" s="102" t="s">
        <v>100</v>
      </c>
      <c r="I37" s="102" t="s">
        <v>101</v>
      </c>
      <c r="J37" s="12"/>
      <c r="K37" s="121" t="str">
        <f>IF(OR(ISBLANK(I42),ISBLANK(I43)),"Not measured or direct answer provided",(I42/I43))</f>
        <v>Not measured or direct answer provided</v>
      </c>
      <c r="L37" s="111"/>
      <c r="M37" s="33"/>
    </row>
    <row r="38" spans="4:13" ht="85" x14ac:dyDescent="0.2">
      <c r="D38" s="205"/>
      <c r="E38" s="148"/>
      <c r="F38" s="102" t="s">
        <v>102</v>
      </c>
      <c r="G38" s="102" t="s">
        <v>103</v>
      </c>
      <c r="H38" s="102" t="s">
        <v>104</v>
      </c>
      <c r="I38" s="102" t="s">
        <v>105</v>
      </c>
      <c r="J38" s="14"/>
      <c r="K38" s="121" t="str">
        <f>IF(OR(ISBLANK(I44),ISBLANK(I45),ISBLANK(I46)),"Not measured or direct answer provided",((I44/I45)/I46))</f>
        <v>Not measured or direct answer provided</v>
      </c>
      <c r="L38" s="111"/>
      <c r="M38" s="33"/>
    </row>
    <row r="39" spans="4:13" ht="19" customHeight="1" outlineLevel="1" x14ac:dyDescent="0.2">
      <c r="D39" s="205"/>
      <c r="E39" s="196" t="s">
        <v>13</v>
      </c>
      <c r="F39" s="196"/>
      <c r="G39" s="196"/>
      <c r="H39" s="196"/>
      <c r="I39" s="196"/>
      <c r="J39" s="196"/>
      <c r="K39" s="196"/>
      <c r="L39" s="111"/>
      <c r="M39" s="33"/>
    </row>
    <row r="40" spans="4:13" outlineLevel="1" x14ac:dyDescent="0.2">
      <c r="D40" s="205"/>
      <c r="E40" s="182" t="s">
        <v>14</v>
      </c>
      <c r="F40" s="182"/>
      <c r="G40" s="183"/>
      <c r="H40" s="188" t="s">
        <v>15</v>
      </c>
      <c r="I40" s="188" t="s">
        <v>16</v>
      </c>
      <c r="J40" s="188" t="s">
        <v>17</v>
      </c>
      <c r="K40" s="179" t="s">
        <v>18</v>
      </c>
      <c r="L40" s="111"/>
      <c r="M40" s="33"/>
    </row>
    <row r="41" spans="4:13" outlineLevel="1" x14ac:dyDescent="0.2">
      <c r="D41" s="205"/>
      <c r="E41" s="184"/>
      <c r="F41" s="184"/>
      <c r="G41" s="185"/>
      <c r="H41" s="189"/>
      <c r="I41" s="189"/>
      <c r="J41" s="189"/>
      <c r="K41" s="180"/>
      <c r="L41" s="111"/>
      <c r="M41" s="33"/>
    </row>
    <row r="42" spans="4:13" ht="122" customHeight="1" outlineLevel="1" x14ac:dyDescent="0.2">
      <c r="D42" s="205"/>
      <c r="E42" s="203" t="s">
        <v>106</v>
      </c>
      <c r="F42" s="203"/>
      <c r="G42" s="203"/>
      <c r="H42" s="105" t="s">
        <v>107</v>
      </c>
      <c r="I42" s="26"/>
      <c r="J42" s="102" t="s">
        <v>49</v>
      </c>
      <c r="K42" s="105"/>
      <c r="L42" s="111"/>
      <c r="M42" s="34"/>
    </row>
    <row r="43" spans="4:13" ht="99" customHeight="1" outlineLevel="1" x14ac:dyDescent="0.2">
      <c r="D43" s="205"/>
      <c r="E43" s="208" t="s">
        <v>108</v>
      </c>
      <c r="F43" s="208"/>
      <c r="G43" s="208"/>
      <c r="H43" s="105" t="s">
        <v>364</v>
      </c>
      <c r="I43" s="27"/>
      <c r="J43" s="102" t="s">
        <v>109</v>
      </c>
      <c r="K43" s="105" t="s">
        <v>110</v>
      </c>
      <c r="L43" s="111"/>
      <c r="M43" s="83"/>
    </row>
    <row r="44" spans="4:13" ht="122" customHeight="1" outlineLevel="1" x14ac:dyDescent="0.2">
      <c r="D44" s="205"/>
      <c r="E44" s="148" t="s">
        <v>111</v>
      </c>
      <c r="F44" s="148"/>
      <c r="G44" s="148"/>
      <c r="H44" s="105" t="s">
        <v>112</v>
      </c>
      <c r="I44" s="27"/>
      <c r="J44" s="102" t="s">
        <v>49</v>
      </c>
      <c r="K44" s="105"/>
      <c r="L44" s="111"/>
      <c r="M44" s="33"/>
    </row>
    <row r="45" spans="4:13" ht="102" customHeight="1" outlineLevel="1" x14ac:dyDescent="0.2">
      <c r="D45" s="205"/>
      <c r="E45" s="148" t="s">
        <v>113</v>
      </c>
      <c r="F45" s="148"/>
      <c r="G45" s="148"/>
      <c r="H45" s="105" t="s">
        <v>364</v>
      </c>
      <c r="I45" s="12"/>
      <c r="J45" s="102" t="s">
        <v>109</v>
      </c>
      <c r="K45" s="105"/>
      <c r="L45" s="111"/>
      <c r="M45" s="33"/>
    </row>
    <row r="46" spans="4:13" ht="153" customHeight="1" outlineLevel="1" thickBot="1" x14ac:dyDescent="0.25">
      <c r="D46" s="206"/>
      <c r="E46" s="148" t="s">
        <v>114</v>
      </c>
      <c r="F46" s="148"/>
      <c r="G46" s="148"/>
      <c r="H46" s="105" t="s">
        <v>115</v>
      </c>
      <c r="I46" s="23"/>
      <c r="J46" s="102" t="s">
        <v>116</v>
      </c>
      <c r="K46" s="105" t="s">
        <v>117</v>
      </c>
      <c r="L46" s="111"/>
      <c r="M46" s="33"/>
    </row>
    <row r="47" spans="4:13" x14ac:dyDescent="0.2">
      <c r="E47" s="120"/>
      <c r="F47" s="120"/>
      <c r="G47" s="120"/>
      <c r="H47" s="120"/>
      <c r="I47" s="120"/>
      <c r="J47" s="120"/>
      <c r="K47" s="120"/>
      <c r="M47" s="33"/>
    </row>
    <row r="48" spans="4:13" x14ac:dyDescent="0.2">
      <c r="M48" s="33"/>
    </row>
    <row r="49" spans="4:13" ht="17" thickBot="1" x14ac:dyDescent="0.25">
      <c r="M49" s="33"/>
    </row>
    <row r="50" spans="4:13" ht="19" x14ac:dyDescent="0.2">
      <c r="D50" s="190" t="s">
        <v>379</v>
      </c>
      <c r="E50" s="193" t="s">
        <v>2</v>
      </c>
      <c r="F50" s="193"/>
      <c r="G50" s="193"/>
      <c r="H50" s="193"/>
      <c r="I50" s="193"/>
      <c r="J50" s="193"/>
      <c r="K50" s="193"/>
      <c r="L50" s="111"/>
      <c r="M50" s="33"/>
    </row>
    <row r="51" spans="4:13" x14ac:dyDescent="0.2">
      <c r="D51" s="191"/>
      <c r="E51" s="182" t="s">
        <v>4</v>
      </c>
      <c r="F51" s="183"/>
      <c r="G51" s="176" t="s">
        <v>5</v>
      </c>
      <c r="H51" s="177"/>
      <c r="I51" s="178"/>
      <c r="J51" s="188" t="s">
        <v>6</v>
      </c>
      <c r="K51" s="179" t="s">
        <v>7</v>
      </c>
      <c r="L51" s="111"/>
      <c r="M51" s="33"/>
    </row>
    <row r="52" spans="4:13" ht="17" x14ac:dyDescent="0.2">
      <c r="D52" s="191"/>
      <c r="E52" s="184"/>
      <c r="F52" s="185"/>
      <c r="G52" s="99" t="s">
        <v>8</v>
      </c>
      <c r="H52" s="99" t="s">
        <v>9</v>
      </c>
      <c r="I52" s="99" t="s">
        <v>317</v>
      </c>
      <c r="J52" s="189"/>
      <c r="K52" s="180"/>
      <c r="L52" s="111"/>
      <c r="M52" s="33"/>
    </row>
    <row r="53" spans="4:13" ht="39" customHeight="1" x14ac:dyDescent="0.2">
      <c r="D53" s="191"/>
      <c r="E53" s="169" t="s">
        <v>98</v>
      </c>
      <c r="F53" s="102" t="s">
        <v>118</v>
      </c>
      <c r="G53" s="102" t="s">
        <v>354</v>
      </c>
      <c r="H53" s="102" t="s">
        <v>355</v>
      </c>
      <c r="I53" s="102" t="s">
        <v>356</v>
      </c>
      <c r="J53" s="12"/>
      <c r="K53" s="122" t="str">
        <f>IF(OR(ISBLANK(I58),ISBLANK(I59)),"Not measured or direct answer provided",(I58/I59))</f>
        <v>Not measured or direct answer provided</v>
      </c>
      <c r="L53" s="111"/>
      <c r="M53" s="33"/>
    </row>
    <row r="54" spans="4:13" ht="39" customHeight="1" x14ac:dyDescent="0.2">
      <c r="D54" s="191"/>
      <c r="E54" s="148"/>
      <c r="F54" s="102" t="s">
        <v>119</v>
      </c>
      <c r="G54" s="102" t="s">
        <v>120</v>
      </c>
      <c r="H54" s="102" t="s">
        <v>121</v>
      </c>
      <c r="I54" s="102" t="s">
        <v>122</v>
      </c>
      <c r="J54" s="14"/>
      <c r="K54" s="122" t="str">
        <f>IF(OR(ISBLANK(I60),ISBLANK(I61),ISBLANK(I62)),"Not measured or direct answer provided",((I60/I61)/I62))</f>
        <v>Not measured or direct answer provided</v>
      </c>
      <c r="L54" s="111"/>
      <c r="M54" s="33"/>
    </row>
    <row r="55" spans="4:13" ht="19" customHeight="1" outlineLevel="1" x14ac:dyDescent="0.2">
      <c r="D55" s="191"/>
      <c r="E55" s="196" t="s">
        <v>13</v>
      </c>
      <c r="F55" s="196"/>
      <c r="G55" s="196"/>
      <c r="H55" s="196"/>
      <c r="I55" s="196"/>
      <c r="J55" s="196"/>
      <c r="K55" s="196"/>
      <c r="L55" s="111"/>
      <c r="M55" s="33"/>
    </row>
    <row r="56" spans="4:13" outlineLevel="1" x14ac:dyDescent="0.2">
      <c r="D56" s="191"/>
      <c r="E56" s="182" t="s">
        <v>14</v>
      </c>
      <c r="F56" s="182"/>
      <c r="G56" s="183"/>
      <c r="H56" s="188" t="s">
        <v>15</v>
      </c>
      <c r="I56" s="188" t="s">
        <v>16</v>
      </c>
      <c r="J56" s="188" t="s">
        <v>17</v>
      </c>
      <c r="K56" s="179" t="s">
        <v>18</v>
      </c>
      <c r="L56" s="111"/>
      <c r="M56" s="33"/>
    </row>
    <row r="57" spans="4:13" outlineLevel="1" x14ac:dyDescent="0.2">
      <c r="D57" s="191"/>
      <c r="E57" s="184"/>
      <c r="F57" s="184"/>
      <c r="G57" s="185"/>
      <c r="H57" s="189"/>
      <c r="I57" s="189"/>
      <c r="J57" s="189"/>
      <c r="K57" s="180"/>
      <c r="L57" s="111"/>
      <c r="M57" s="33"/>
    </row>
    <row r="58" spans="4:13" ht="85" outlineLevel="1" x14ac:dyDescent="0.2">
      <c r="D58" s="191"/>
      <c r="E58" s="208" t="s">
        <v>123</v>
      </c>
      <c r="F58" s="208"/>
      <c r="G58" s="208"/>
      <c r="H58" s="105"/>
      <c r="I58" s="26"/>
      <c r="J58" s="102" t="s">
        <v>116</v>
      </c>
      <c r="K58" s="105" t="s">
        <v>124</v>
      </c>
      <c r="L58" s="111"/>
      <c r="M58" s="33"/>
    </row>
    <row r="59" spans="4:13" ht="68" outlineLevel="1" x14ac:dyDescent="0.2">
      <c r="D59" s="191"/>
      <c r="E59" s="208" t="s">
        <v>108</v>
      </c>
      <c r="F59" s="208"/>
      <c r="G59" s="208"/>
      <c r="H59" s="105" t="s">
        <v>79</v>
      </c>
      <c r="I59" s="123">
        <f>I43</f>
        <v>0</v>
      </c>
      <c r="J59" s="102" t="s">
        <v>116</v>
      </c>
      <c r="K59" s="105" t="s">
        <v>361</v>
      </c>
      <c r="L59" s="111"/>
      <c r="M59" s="34"/>
    </row>
    <row r="60" spans="4:13" ht="17" outlineLevel="1" x14ac:dyDescent="0.2">
      <c r="D60" s="191"/>
      <c r="E60" s="148" t="s">
        <v>125</v>
      </c>
      <c r="F60" s="148"/>
      <c r="G60" s="148"/>
      <c r="H60" s="105"/>
      <c r="I60" s="26"/>
      <c r="J60" s="102" t="s">
        <v>49</v>
      </c>
      <c r="K60" s="105"/>
      <c r="L60" s="111"/>
      <c r="M60" s="33"/>
    </row>
    <row r="61" spans="4:13" ht="17" outlineLevel="1" x14ac:dyDescent="0.2">
      <c r="D61" s="191"/>
      <c r="E61" s="148" t="s">
        <v>113</v>
      </c>
      <c r="F61" s="148"/>
      <c r="G61" s="148"/>
      <c r="H61" s="105" t="s">
        <v>79</v>
      </c>
      <c r="I61" s="123">
        <f>I45</f>
        <v>0</v>
      </c>
      <c r="J61" s="102" t="s">
        <v>116</v>
      </c>
      <c r="K61" s="105"/>
      <c r="L61" s="111"/>
      <c r="M61" s="33"/>
    </row>
    <row r="62" spans="4:13" ht="39" customHeight="1" outlineLevel="1" thickBot="1" x14ac:dyDescent="0.25">
      <c r="D62" s="192"/>
      <c r="E62" s="148" t="s">
        <v>126</v>
      </c>
      <c r="F62" s="148"/>
      <c r="G62" s="148"/>
      <c r="H62" s="102" t="s">
        <v>79</v>
      </c>
      <c r="I62" s="124">
        <f>I46</f>
        <v>0</v>
      </c>
      <c r="J62" s="102" t="s">
        <v>116</v>
      </c>
      <c r="K62" s="105"/>
      <c r="L62" s="111"/>
      <c r="M62" s="33"/>
    </row>
    <row r="63" spans="4:13" x14ac:dyDescent="0.2">
      <c r="E63" s="120"/>
      <c r="F63" s="120"/>
      <c r="G63" s="120"/>
      <c r="H63" s="120"/>
      <c r="I63" s="120"/>
      <c r="J63" s="120"/>
      <c r="K63" s="120"/>
      <c r="M63" s="33"/>
    </row>
    <row r="64" spans="4:13" x14ac:dyDescent="0.2">
      <c r="M64" s="33"/>
    </row>
    <row r="65" spans="4:13" ht="17" thickBot="1" x14ac:dyDescent="0.25">
      <c r="M65" s="33"/>
    </row>
    <row r="66" spans="4:13" ht="19" customHeight="1" x14ac:dyDescent="0.2">
      <c r="D66" s="204" t="s">
        <v>307</v>
      </c>
      <c r="E66" s="193" t="s">
        <v>2</v>
      </c>
      <c r="F66" s="193"/>
      <c r="G66" s="193"/>
      <c r="H66" s="193"/>
      <c r="I66" s="193"/>
      <c r="J66" s="193"/>
      <c r="K66" s="193"/>
      <c r="L66" s="111"/>
      <c r="M66" s="33"/>
    </row>
    <row r="67" spans="4:13" ht="16" customHeight="1" x14ac:dyDescent="0.2">
      <c r="D67" s="205"/>
      <c r="E67" s="182" t="s">
        <v>4</v>
      </c>
      <c r="F67" s="183"/>
      <c r="G67" s="176" t="s">
        <v>5</v>
      </c>
      <c r="H67" s="177"/>
      <c r="I67" s="178"/>
      <c r="J67" s="188" t="s">
        <v>6</v>
      </c>
      <c r="K67" s="179" t="s">
        <v>7</v>
      </c>
      <c r="L67" s="111"/>
      <c r="M67" s="33"/>
    </row>
    <row r="68" spans="4:13" ht="17" customHeight="1" x14ac:dyDescent="0.2">
      <c r="D68" s="205"/>
      <c r="E68" s="184"/>
      <c r="F68" s="185"/>
      <c r="G68" s="99" t="s">
        <v>8</v>
      </c>
      <c r="H68" s="99" t="s">
        <v>9</v>
      </c>
      <c r="I68" s="99" t="s">
        <v>317</v>
      </c>
      <c r="J68" s="189"/>
      <c r="K68" s="180"/>
      <c r="L68" s="111"/>
      <c r="M68" s="33"/>
    </row>
    <row r="69" spans="4:13" ht="39" customHeight="1" x14ac:dyDescent="0.2">
      <c r="D69" s="205"/>
      <c r="E69" s="169" t="s">
        <v>98</v>
      </c>
      <c r="F69" s="100" t="s">
        <v>127</v>
      </c>
      <c r="G69" s="100" t="s">
        <v>128</v>
      </c>
      <c r="H69" s="100" t="s">
        <v>129</v>
      </c>
      <c r="I69" s="100" t="s">
        <v>184</v>
      </c>
      <c r="J69" s="21"/>
      <c r="K69" s="194" t="e">
        <f>IF(OR(ISBLANK(I74),ISBLANK(I75)),"Not measured or direct answer provided",(I74/I75))</f>
        <v>#VALUE!</v>
      </c>
      <c r="L69" s="111"/>
      <c r="M69" s="33"/>
    </row>
    <row r="70" spans="4:13" ht="39" customHeight="1" x14ac:dyDescent="0.2">
      <c r="D70" s="205"/>
      <c r="E70" s="207"/>
      <c r="F70" s="114" t="s">
        <v>130</v>
      </c>
      <c r="G70" s="114" t="s">
        <v>131</v>
      </c>
      <c r="H70" s="207" t="s">
        <v>132</v>
      </c>
      <c r="I70" s="207"/>
      <c r="J70" s="19"/>
      <c r="K70" s="211" t="e">
        <f>IF(OR(ISBLANK(#REF!),ISBLANK(I62),ISBLANK(#REF!)),"Not measured",(#REF!)/(I62+#REF!))</f>
        <v>#REF!</v>
      </c>
      <c r="L70" s="111"/>
      <c r="M70" s="33"/>
    </row>
    <row r="71" spans="4:13" ht="19" customHeight="1" outlineLevel="1" x14ac:dyDescent="0.2">
      <c r="D71" s="205"/>
      <c r="E71" s="196" t="s">
        <v>13</v>
      </c>
      <c r="F71" s="196"/>
      <c r="G71" s="196"/>
      <c r="H71" s="196"/>
      <c r="I71" s="196"/>
      <c r="J71" s="196"/>
      <c r="K71" s="196"/>
      <c r="L71" s="111"/>
      <c r="M71" s="33"/>
    </row>
    <row r="72" spans="4:13" ht="19" customHeight="1" outlineLevel="1" x14ac:dyDescent="0.2">
      <c r="D72" s="205"/>
      <c r="E72" s="182" t="s">
        <v>14</v>
      </c>
      <c r="F72" s="182"/>
      <c r="G72" s="183"/>
      <c r="H72" s="188" t="s">
        <v>15</v>
      </c>
      <c r="I72" s="188" t="s">
        <v>16</v>
      </c>
      <c r="J72" s="188" t="s">
        <v>17</v>
      </c>
      <c r="K72" s="179" t="s">
        <v>18</v>
      </c>
      <c r="L72" s="111"/>
      <c r="M72" s="33"/>
    </row>
    <row r="73" spans="4:13" ht="19" customHeight="1" outlineLevel="1" x14ac:dyDescent="0.2">
      <c r="D73" s="205"/>
      <c r="E73" s="184"/>
      <c r="F73" s="184"/>
      <c r="G73" s="185"/>
      <c r="H73" s="189"/>
      <c r="I73" s="189"/>
      <c r="J73" s="189"/>
      <c r="K73" s="180"/>
      <c r="L73" s="111"/>
      <c r="M73" s="33"/>
    </row>
    <row r="74" spans="4:13" ht="102" customHeight="1" outlineLevel="1" x14ac:dyDescent="0.2">
      <c r="D74" s="205"/>
      <c r="E74" s="203" t="s">
        <v>366</v>
      </c>
      <c r="F74" s="203"/>
      <c r="G74" s="203"/>
      <c r="H74" s="105" t="s">
        <v>79</v>
      </c>
      <c r="I74" s="113" t="str">
        <f>IF((K53="Not measured or direct answer provided"),K54,K53)</f>
        <v>Not measured or direct answer provided</v>
      </c>
      <c r="J74" s="102" t="s">
        <v>49</v>
      </c>
      <c r="K74" s="105" t="s">
        <v>133</v>
      </c>
      <c r="L74" s="111"/>
      <c r="M74" s="84"/>
    </row>
    <row r="75" spans="4:13" ht="97.75" customHeight="1" outlineLevel="1" thickBot="1" x14ac:dyDescent="0.25">
      <c r="D75" s="206"/>
      <c r="E75" s="148" t="s">
        <v>365</v>
      </c>
      <c r="F75" s="148"/>
      <c r="G75" s="148"/>
      <c r="H75" s="105" t="s">
        <v>79</v>
      </c>
      <c r="I75" s="125" t="str">
        <f>IF(OR(K37="Not measured or direct answer provided"),K38,K37)</f>
        <v>Not measured or direct answer provided</v>
      </c>
      <c r="J75" s="102" t="s">
        <v>49</v>
      </c>
      <c r="K75" s="105" t="s">
        <v>134</v>
      </c>
      <c r="L75" s="111"/>
      <c r="M75" s="33"/>
    </row>
    <row r="76" spans="4:13" ht="16" customHeight="1" x14ac:dyDescent="0.2">
      <c r="E76" s="120"/>
      <c r="F76" s="120"/>
      <c r="G76" s="120"/>
      <c r="H76" s="120"/>
      <c r="I76" s="120"/>
      <c r="J76" s="120"/>
      <c r="K76" s="120"/>
      <c r="M76" s="33"/>
    </row>
    <row r="77" spans="4:13" ht="16" customHeight="1" x14ac:dyDescent="0.2">
      <c r="M77" s="33"/>
    </row>
    <row r="78" spans="4:13" ht="17" thickBot="1" x14ac:dyDescent="0.25">
      <c r="M78" s="33"/>
    </row>
    <row r="79" spans="4:13" ht="19" customHeight="1" x14ac:dyDescent="0.2">
      <c r="D79" s="190" t="s">
        <v>298</v>
      </c>
      <c r="E79" s="193" t="s">
        <v>2</v>
      </c>
      <c r="F79" s="193"/>
      <c r="G79" s="193"/>
      <c r="H79" s="193"/>
      <c r="I79" s="193"/>
      <c r="J79" s="193"/>
      <c r="K79" s="193"/>
      <c r="L79" s="111"/>
      <c r="M79" s="33"/>
    </row>
    <row r="80" spans="4:13" x14ac:dyDescent="0.2">
      <c r="D80" s="191"/>
      <c r="E80" s="182" t="s">
        <v>4</v>
      </c>
      <c r="F80" s="183"/>
      <c r="G80" s="176" t="s">
        <v>5</v>
      </c>
      <c r="H80" s="177"/>
      <c r="I80" s="178"/>
      <c r="J80" s="188" t="s">
        <v>6</v>
      </c>
      <c r="K80" s="179" t="s">
        <v>7</v>
      </c>
      <c r="L80" s="111"/>
      <c r="M80" s="33"/>
    </row>
    <row r="81" spans="4:13" ht="17" x14ac:dyDescent="0.2">
      <c r="D81" s="191"/>
      <c r="E81" s="184"/>
      <c r="F81" s="185"/>
      <c r="G81" s="99" t="s">
        <v>8</v>
      </c>
      <c r="H81" s="99" t="s">
        <v>9</v>
      </c>
      <c r="I81" s="99" t="s">
        <v>317</v>
      </c>
      <c r="J81" s="189"/>
      <c r="K81" s="180"/>
      <c r="L81" s="111"/>
      <c r="M81" s="33"/>
    </row>
    <row r="82" spans="4:13" ht="76.25" customHeight="1" x14ac:dyDescent="0.2">
      <c r="D82" s="191"/>
      <c r="E82" s="100" t="s">
        <v>98</v>
      </c>
      <c r="F82" s="102"/>
      <c r="G82" s="102" t="s">
        <v>135</v>
      </c>
      <c r="H82" s="102" t="s">
        <v>88</v>
      </c>
      <c r="I82" s="102" t="s">
        <v>136</v>
      </c>
      <c r="J82" s="18"/>
      <c r="K82" s="117" t="str">
        <f>IF(OR(ISBLANK(I86),ISBLANK(I87)),"Not measured or direct answer provided",I87/I86)</f>
        <v>Not measured or direct answer provided</v>
      </c>
      <c r="L82" s="111"/>
      <c r="M82" s="33"/>
    </row>
    <row r="83" spans="4:13" ht="19" customHeight="1" outlineLevel="1" x14ac:dyDescent="0.2">
      <c r="D83" s="191"/>
      <c r="E83" s="196" t="s">
        <v>13</v>
      </c>
      <c r="F83" s="196"/>
      <c r="G83" s="196"/>
      <c r="H83" s="196"/>
      <c r="I83" s="196"/>
      <c r="J83" s="196"/>
      <c r="K83" s="196"/>
      <c r="L83" s="111"/>
      <c r="M83" s="33"/>
    </row>
    <row r="84" spans="4:13" outlineLevel="1" x14ac:dyDescent="0.2">
      <c r="D84" s="191"/>
      <c r="E84" s="182" t="s">
        <v>14</v>
      </c>
      <c r="F84" s="182"/>
      <c r="G84" s="183"/>
      <c r="H84" s="188" t="s">
        <v>15</v>
      </c>
      <c r="I84" s="188" t="s">
        <v>16</v>
      </c>
      <c r="J84" s="188" t="s">
        <v>17</v>
      </c>
      <c r="K84" s="179" t="s">
        <v>18</v>
      </c>
      <c r="L84" s="111"/>
      <c r="M84" s="33"/>
    </row>
    <row r="85" spans="4:13" outlineLevel="1" x14ac:dyDescent="0.2">
      <c r="D85" s="191"/>
      <c r="E85" s="184"/>
      <c r="F85" s="184"/>
      <c r="G85" s="185"/>
      <c r="H85" s="189"/>
      <c r="I85" s="189"/>
      <c r="J85" s="189"/>
      <c r="K85" s="180"/>
      <c r="L85" s="111"/>
      <c r="M85" s="33"/>
    </row>
    <row r="86" spans="4:13" ht="88.75" customHeight="1" outlineLevel="1" x14ac:dyDescent="0.2">
      <c r="D86" s="191"/>
      <c r="E86" s="203" t="s">
        <v>143</v>
      </c>
      <c r="F86" s="203"/>
      <c r="G86" s="203"/>
      <c r="H86" s="105" t="s">
        <v>381</v>
      </c>
      <c r="I86" s="26"/>
      <c r="J86" s="102" t="s">
        <v>109</v>
      </c>
      <c r="K86" s="105"/>
      <c r="L86" s="111"/>
      <c r="M86" s="33"/>
    </row>
    <row r="87" spans="4:13" ht="18" outlineLevel="1" thickBot="1" x14ac:dyDescent="0.25">
      <c r="D87" s="192"/>
      <c r="E87" s="148" t="s">
        <v>380</v>
      </c>
      <c r="F87" s="148"/>
      <c r="G87" s="148"/>
      <c r="H87" s="105"/>
      <c r="I87" s="12"/>
      <c r="J87" s="102" t="s">
        <v>109</v>
      </c>
      <c r="K87" s="105"/>
      <c r="L87" s="111"/>
      <c r="M87" s="33"/>
    </row>
    <row r="88" spans="4:13" x14ac:dyDescent="0.2">
      <c r="E88" s="120"/>
      <c r="F88" s="120"/>
      <c r="G88" s="120"/>
      <c r="H88" s="120"/>
      <c r="I88" s="120"/>
      <c r="J88" s="120"/>
      <c r="K88" s="120"/>
      <c r="M88" s="33"/>
    </row>
    <row r="89" spans="4:13" x14ac:dyDescent="0.2">
      <c r="M89" s="33"/>
    </row>
    <row r="90" spans="4:13" ht="17" thickBot="1" x14ac:dyDescent="0.25">
      <c r="M90" s="33"/>
    </row>
    <row r="91" spans="4:13" ht="19" x14ac:dyDescent="0.2">
      <c r="D91" s="190" t="s">
        <v>299</v>
      </c>
      <c r="E91" s="193" t="s">
        <v>2</v>
      </c>
      <c r="F91" s="193"/>
      <c r="G91" s="193"/>
      <c r="H91" s="193"/>
      <c r="I91" s="193"/>
      <c r="J91" s="193"/>
      <c r="K91" s="193"/>
      <c r="L91" s="111"/>
      <c r="M91" s="33"/>
    </row>
    <row r="92" spans="4:13" x14ac:dyDescent="0.2">
      <c r="D92" s="191"/>
      <c r="E92" s="182" t="s">
        <v>4</v>
      </c>
      <c r="F92" s="183"/>
      <c r="G92" s="176" t="s">
        <v>5</v>
      </c>
      <c r="H92" s="177"/>
      <c r="I92" s="178"/>
      <c r="J92" s="188" t="s">
        <v>6</v>
      </c>
      <c r="K92" s="179" t="s">
        <v>7</v>
      </c>
      <c r="L92" s="111"/>
      <c r="M92" s="33"/>
    </row>
    <row r="93" spans="4:13" ht="17" x14ac:dyDescent="0.2">
      <c r="D93" s="191"/>
      <c r="E93" s="184"/>
      <c r="F93" s="185"/>
      <c r="G93" s="99" t="s">
        <v>8</v>
      </c>
      <c r="H93" s="99" t="s">
        <v>9</v>
      </c>
      <c r="I93" s="99" t="s">
        <v>317</v>
      </c>
      <c r="J93" s="189"/>
      <c r="K93" s="180"/>
      <c r="L93" s="111"/>
      <c r="M93" s="33"/>
    </row>
    <row r="94" spans="4:13" ht="39" customHeight="1" x14ac:dyDescent="0.2">
      <c r="D94" s="191"/>
      <c r="E94" s="169" t="s">
        <v>98</v>
      </c>
      <c r="F94" s="102" t="s">
        <v>127</v>
      </c>
      <c r="G94" s="102" t="s">
        <v>137</v>
      </c>
      <c r="H94" s="126" t="s">
        <v>138</v>
      </c>
      <c r="I94" s="126" t="s">
        <v>139</v>
      </c>
      <c r="J94" s="12"/>
      <c r="K94" s="201" t="str">
        <f>IF(OR(ISBLANK(I99),ISBLANK(I100)),"Not measured or direct answer provided",I99/I100)</f>
        <v>Not measured or direct answer provided</v>
      </c>
      <c r="L94" s="111"/>
      <c r="M94" s="33"/>
    </row>
    <row r="95" spans="4:13" ht="39" customHeight="1" x14ac:dyDescent="0.2">
      <c r="D95" s="191"/>
      <c r="E95" s="148"/>
      <c r="F95" s="102" t="s">
        <v>130</v>
      </c>
      <c r="G95" s="102" t="s">
        <v>140</v>
      </c>
      <c r="H95" s="126" t="s">
        <v>141</v>
      </c>
      <c r="I95" s="126" t="s">
        <v>142</v>
      </c>
      <c r="J95" s="13"/>
      <c r="K95" s="202" t="str">
        <f>IF(OR(ISBLANK(I100),ISBLANK(#REF!),ISBLANK(I88)),"Not measured",(I100)/(#REF!+I88))</f>
        <v>Not measured</v>
      </c>
      <c r="L95" s="111"/>
      <c r="M95" s="33"/>
    </row>
    <row r="96" spans="4:13" ht="19" customHeight="1" outlineLevel="1" x14ac:dyDescent="0.2">
      <c r="D96" s="191"/>
      <c r="E96" s="196" t="s">
        <v>13</v>
      </c>
      <c r="F96" s="196"/>
      <c r="G96" s="196"/>
      <c r="H96" s="196"/>
      <c r="I96" s="196"/>
      <c r="J96" s="196"/>
      <c r="K96" s="196"/>
      <c r="L96" s="111"/>
      <c r="M96" s="33"/>
    </row>
    <row r="97" spans="4:13" outlineLevel="1" x14ac:dyDescent="0.2">
      <c r="D97" s="191"/>
      <c r="E97" s="182" t="s">
        <v>14</v>
      </c>
      <c r="F97" s="182"/>
      <c r="G97" s="183"/>
      <c r="H97" s="188" t="s">
        <v>15</v>
      </c>
      <c r="I97" s="188" t="s">
        <v>16</v>
      </c>
      <c r="J97" s="188" t="s">
        <v>17</v>
      </c>
      <c r="K97" s="179" t="s">
        <v>18</v>
      </c>
      <c r="L97" s="111"/>
      <c r="M97" s="33"/>
    </row>
    <row r="98" spans="4:13" outlineLevel="1" x14ac:dyDescent="0.2">
      <c r="D98" s="191"/>
      <c r="E98" s="184"/>
      <c r="F98" s="184"/>
      <c r="G98" s="185"/>
      <c r="H98" s="189"/>
      <c r="I98" s="189"/>
      <c r="J98" s="189"/>
      <c r="K98" s="180"/>
      <c r="L98" s="111"/>
      <c r="M98" s="33"/>
    </row>
    <row r="99" spans="4:13" ht="91.25" customHeight="1" outlineLevel="1" x14ac:dyDescent="0.2">
      <c r="D99" s="191"/>
      <c r="E99" s="203" t="s">
        <v>143</v>
      </c>
      <c r="F99" s="203"/>
      <c r="G99" s="203"/>
      <c r="H99" s="105" t="s">
        <v>368</v>
      </c>
      <c r="I99" s="123">
        <f>I43+I45</f>
        <v>0</v>
      </c>
      <c r="J99" s="102" t="s">
        <v>109</v>
      </c>
      <c r="K99" s="105" t="s">
        <v>367</v>
      </c>
      <c r="L99" s="111"/>
      <c r="M99" s="85"/>
    </row>
    <row r="100" spans="4:13" ht="51" customHeight="1" outlineLevel="1" thickBot="1" x14ac:dyDescent="0.25">
      <c r="D100" s="192"/>
      <c r="E100" s="148" t="s">
        <v>144</v>
      </c>
      <c r="F100" s="148"/>
      <c r="G100" s="148"/>
      <c r="H100" s="105" t="s">
        <v>145</v>
      </c>
      <c r="I100" s="12"/>
      <c r="J100" s="102" t="s">
        <v>146</v>
      </c>
      <c r="K100" s="105"/>
      <c r="L100" s="111"/>
      <c r="M100" s="33"/>
    </row>
    <row r="101" spans="4:13" x14ac:dyDescent="0.2">
      <c r="E101" s="120"/>
      <c r="F101" s="120"/>
      <c r="G101" s="120"/>
      <c r="H101" s="120"/>
      <c r="I101" s="120"/>
      <c r="J101" s="120"/>
      <c r="K101" s="120"/>
      <c r="M101" s="33"/>
    </row>
    <row r="102" spans="4:13" x14ac:dyDescent="0.2">
      <c r="M102" s="33"/>
    </row>
    <row r="103" spans="4:13" ht="17" thickBot="1" x14ac:dyDescent="0.25">
      <c r="M103" s="33"/>
    </row>
    <row r="104" spans="4:13" ht="19" x14ac:dyDescent="0.2">
      <c r="D104" s="190" t="s">
        <v>300</v>
      </c>
      <c r="E104" s="193" t="s">
        <v>2</v>
      </c>
      <c r="F104" s="193"/>
      <c r="G104" s="193"/>
      <c r="H104" s="193"/>
      <c r="I104" s="193"/>
      <c r="J104" s="193"/>
      <c r="K104" s="193"/>
      <c r="L104" s="111"/>
      <c r="M104" s="33"/>
    </row>
    <row r="105" spans="4:13" x14ac:dyDescent="0.2">
      <c r="D105" s="191"/>
      <c r="E105" s="182" t="s">
        <v>4</v>
      </c>
      <c r="F105" s="183"/>
      <c r="G105" s="176" t="s">
        <v>5</v>
      </c>
      <c r="H105" s="177"/>
      <c r="I105" s="178"/>
      <c r="J105" s="188" t="s">
        <v>6</v>
      </c>
      <c r="K105" s="179" t="s">
        <v>7</v>
      </c>
      <c r="L105" s="111"/>
      <c r="M105" s="33"/>
    </row>
    <row r="106" spans="4:13" ht="17" x14ac:dyDescent="0.2">
      <c r="D106" s="191"/>
      <c r="E106" s="184"/>
      <c r="F106" s="185"/>
      <c r="G106" s="99" t="s">
        <v>8</v>
      </c>
      <c r="H106" s="99" t="s">
        <v>9</v>
      </c>
      <c r="I106" s="99" t="s">
        <v>317</v>
      </c>
      <c r="J106" s="189"/>
      <c r="K106" s="200"/>
      <c r="L106" s="111"/>
      <c r="M106" s="33"/>
    </row>
    <row r="107" spans="4:13" ht="39" customHeight="1" x14ac:dyDescent="0.2">
      <c r="D107" s="191"/>
      <c r="E107" s="169" t="s">
        <v>98</v>
      </c>
      <c r="F107" s="102" t="s">
        <v>127</v>
      </c>
      <c r="G107" s="102" t="s">
        <v>92</v>
      </c>
      <c r="H107" s="126" t="s">
        <v>147</v>
      </c>
      <c r="I107" s="126" t="s">
        <v>148</v>
      </c>
      <c r="J107" s="10"/>
      <c r="K107" s="195" t="str">
        <f>IF(OR(ISBLANK(I112),ISBLANK(I113)),"Not measured or direct answer provided",I112/I113)</f>
        <v>Not measured or direct answer provided</v>
      </c>
      <c r="L107" s="111"/>
      <c r="M107" s="33"/>
    </row>
    <row r="108" spans="4:13" ht="39" customHeight="1" x14ac:dyDescent="0.2">
      <c r="D108" s="191"/>
      <c r="E108" s="148"/>
      <c r="F108" s="102" t="s">
        <v>130</v>
      </c>
      <c r="G108" s="102" t="s">
        <v>149</v>
      </c>
      <c r="H108" s="126" t="s">
        <v>150</v>
      </c>
      <c r="I108" s="126" t="s">
        <v>151</v>
      </c>
      <c r="J108" s="11"/>
      <c r="K108" s="195" t="str">
        <f>IF(OR(ISBLANK(I111),ISBLANK(I100),ISBLANK(#REF!)),"Not measured",(I111)/(I100+#REF!))</f>
        <v>Not measured</v>
      </c>
      <c r="L108" s="111"/>
      <c r="M108" s="33"/>
    </row>
    <row r="109" spans="4:13" ht="19" customHeight="1" outlineLevel="2" x14ac:dyDescent="0.2">
      <c r="D109" s="191"/>
      <c r="E109" s="196" t="s">
        <v>13</v>
      </c>
      <c r="F109" s="196"/>
      <c r="G109" s="196"/>
      <c r="H109" s="196"/>
      <c r="I109" s="196"/>
      <c r="J109" s="196"/>
      <c r="K109" s="196"/>
      <c r="L109" s="111"/>
      <c r="M109" s="33"/>
    </row>
    <row r="110" spans="4:13" outlineLevel="2" x14ac:dyDescent="0.2">
      <c r="D110" s="191"/>
      <c r="E110" s="197" t="s">
        <v>14</v>
      </c>
      <c r="F110" s="197"/>
      <c r="G110" s="198"/>
      <c r="H110" s="199" t="s">
        <v>15</v>
      </c>
      <c r="I110" s="199" t="s">
        <v>16</v>
      </c>
      <c r="J110" s="199" t="s">
        <v>17</v>
      </c>
      <c r="K110" s="200" t="s">
        <v>18</v>
      </c>
      <c r="L110" s="111"/>
      <c r="M110" s="33"/>
    </row>
    <row r="111" spans="4:13" outlineLevel="2" x14ac:dyDescent="0.2">
      <c r="D111" s="191"/>
      <c r="E111" s="184"/>
      <c r="F111" s="184"/>
      <c r="G111" s="185"/>
      <c r="H111" s="189"/>
      <c r="I111" s="189"/>
      <c r="J111" s="189"/>
      <c r="K111" s="180"/>
      <c r="L111" s="111"/>
      <c r="M111" s="33"/>
    </row>
    <row r="112" spans="4:13" ht="183.5" customHeight="1" outlineLevel="2" x14ac:dyDescent="0.2">
      <c r="D112" s="191"/>
      <c r="E112" s="169" t="s">
        <v>369</v>
      </c>
      <c r="F112" s="169"/>
      <c r="G112" s="169"/>
      <c r="H112" s="105"/>
      <c r="I112" s="26"/>
      <c r="J112" s="102" t="s">
        <v>49</v>
      </c>
      <c r="K112" s="105" t="s">
        <v>152</v>
      </c>
      <c r="L112" s="111"/>
      <c r="M112" s="33"/>
    </row>
    <row r="113" spans="4:13" ht="90" customHeight="1" outlineLevel="2" thickBot="1" x14ac:dyDescent="0.25">
      <c r="D113" s="192"/>
      <c r="E113" s="148" t="s">
        <v>370</v>
      </c>
      <c r="F113" s="148"/>
      <c r="G113" s="148"/>
      <c r="H113" s="105" t="s">
        <v>371</v>
      </c>
      <c r="I113" s="125">
        <f>'Input_Value Proposition'!I55+'Input_Value Proposition'!I56</f>
        <v>0</v>
      </c>
      <c r="J113" s="102" t="s">
        <v>49</v>
      </c>
      <c r="K113" s="105"/>
      <c r="L113" s="111"/>
      <c r="M113" s="86"/>
    </row>
    <row r="114" spans="4:13" x14ac:dyDescent="0.2">
      <c r="E114" s="120"/>
      <c r="F114" s="120"/>
      <c r="G114" s="120"/>
      <c r="H114" s="120"/>
      <c r="I114" s="120"/>
      <c r="J114" s="120"/>
      <c r="K114" s="120"/>
      <c r="M114" s="33"/>
    </row>
    <row r="115" spans="4:13" x14ac:dyDescent="0.2">
      <c r="M115" s="33"/>
    </row>
    <row r="116" spans="4:13" ht="17" thickBot="1" x14ac:dyDescent="0.25">
      <c r="M116" s="33"/>
    </row>
    <row r="117" spans="4:13" ht="19" x14ac:dyDescent="0.2">
      <c r="D117" s="190" t="s">
        <v>301</v>
      </c>
      <c r="E117" s="193" t="s">
        <v>2</v>
      </c>
      <c r="F117" s="193"/>
      <c r="G117" s="193"/>
      <c r="H117" s="193"/>
      <c r="I117" s="193"/>
      <c r="J117" s="193"/>
      <c r="K117" s="193"/>
      <c r="L117" s="111"/>
      <c r="M117" s="33"/>
    </row>
    <row r="118" spans="4:13" x14ac:dyDescent="0.2">
      <c r="D118" s="191"/>
      <c r="E118" s="182" t="s">
        <v>4</v>
      </c>
      <c r="F118" s="183"/>
      <c r="G118" s="176" t="s">
        <v>5</v>
      </c>
      <c r="H118" s="177"/>
      <c r="I118" s="178"/>
      <c r="J118" s="188" t="s">
        <v>6</v>
      </c>
      <c r="K118" s="179" t="s">
        <v>7</v>
      </c>
      <c r="L118" s="111"/>
      <c r="M118" s="33"/>
    </row>
    <row r="119" spans="4:13" ht="17" x14ac:dyDescent="0.2">
      <c r="D119" s="191"/>
      <c r="E119" s="184"/>
      <c r="F119" s="185"/>
      <c r="G119" s="99" t="s">
        <v>8</v>
      </c>
      <c r="H119" s="99" t="s">
        <v>9</v>
      </c>
      <c r="I119" s="99" t="s">
        <v>317</v>
      </c>
      <c r="J119" s="189"/>
      <c r="K119" s="180"/>
      <c r="L119" s="111"/>
      <c r="M119" s="33"/>
    </row>
    <row r="120" spans="4:13" ht="39" customHeight="1" x14ac:dyDescent="0.2">
      <c r="D120" s="191"/>
      <c r="E120" s="169" t="s">
        <v>98</v>
      </c>
      <c r="F120" s="102" t="s">
        <v>153</v>
      </c>
      <c r="G120" s="102" t="s">
        <v>154</v>
      </c>
      <c r="H120" s="102" t="s">
        <v>155</v>
      </c>
      <c r="I120" s="102" t="s">
        <v>67</v>
      </c>
      <c r="J120" s="12"/>
      <c r="K120" s="194" t="str">
        <f>IF(OR(ISBLANK(I125),ISBLANK(I126)),"Not measured or direct answer provided",I125/I126)</f>
        <v>Not measured or direct answer provided</v>
      </c>
      <c r="L120" s="111"/>
      <c r="M120" s="33"/>
    </row>
    <row r="121" spans="4:13" ht="39" customHeight="1" x14ac:dyDescent="0.2">
      <c r="D121" s="191"/>
      <c r="E121" s="148"/>
      <c r="F121" s="102" t="s">
        <v>156</v>
      </c>
      <c r="G121" s="102" t="s">
        <v>157</v>
      </c>
      <c r="H121" s="102" t="s">
        <v>158</v>
      </c>
      <c r="I121" s="102" t="s">
        <v>159</v>
      </c>
      <c r="J121" s="13"/>
      <c r="K121" s="195" t="str">
        <f>IF(OR(ISBLANK(I124),ISBLANK(#REF!),ISBLANK(#REF!)),"Not measured",(I124)/(#REF!+#REF!))</f>
        <v>Not measured</v>
      </c>
      <c r="L121" s="111"/>
      <c r="M121" s="33"/>
    </row>
    <row r="122" spans="4:13" ht="19" customHeight="1" outlineLevel="1" x14ac:dyDescent="0.2">
      <c r="D122" s="191"/>
      <c r="E122" s="196" t="s">
        <v>13</v>
      </c>
      <c r="F122" s="196"/>
      <c r="G122" s="196"/>
      <c r="H122" s="196"/>
      <c r="I122" s="196"/>
      <c r="J122" s="196"/>
      <c r="K122" s="196"/>
      <c r="L122" s="111"/>
      <c r="M122" s="33"/>
    </row>
    <row r="123" spans="4:13" outlineLevel="1" x14ac:dyDescent="0.2">
      <c r="D123" s="191"/>
      <c r="E123" s="197" t="s">
        <v>14</v>
      </c>
      <c r="F123" s="197"/>
      <c r="G123" s="198"/>
      <c r="H123" s="199" t="s">
        <v>15</v>
      </c>
      <c r="I123" s="199" t="s">
        <v>16</v>
      </c>
      <c r="J123" s="199" t="s">
        <v>17</v>
      </c>
      <c r="K123" s="200" t="s">
        <v>18</v>
      </c>
      <c r="L123" s="111"/>
      <c r="M123" s="33"/>
    </row>
    <row r="124" spans="4:13" outlineLevel="1" x14ac:dyDescent="0.2">
      <c r="D124" s="191"/>
      <c r="E124" s="184"/>
      <c r="F124" s="184"/>
      <c r="G124" s="185"/>
      <c r="H124" s="189"/>
      <c r="I124" s="189"/>
      <c r="J124" s="189"/>
      <c r="K124" s="180"/>
      <c r="L124" s="111"/>
      <c r="M124" s="33"/>
    </row>
    <row r="125" spans="4:13" ht="65.5" customHeight="1" outlineLevel="1" x14ac:dyDescent="0.2">
      <c r="D125" s="191"/>
      <c r="E125" s="169" t="s">
        <v>160</v>
      </c>
      <c r="F125" s="169"/>
      <c r="G125" s="169"/>
      <c r="H125" s="105"/>
      <c r="I125" s="12"/>
      <c r="J125" s="102" t="s">
        <v>161</v>
      </c>
      <c r="K125" s="105" t="s">
        <v>162</v>
      </c>
      <c r="L125" s="111"/>
      <c r="M125" s="33"/>
    </row>
    <row r="126" spans="4:13" ht="30" customHeight="1" outlineLevel="1" thickBot="1" x14ac:dyDescent="0.25">
      <c r="D126" s="192"/>
      <c r="E126" s="148" t="s">
        <v>163</v>
      </c>
      <c r="F126" s="148"/>
      <c r="G126" s="148"/>
      <c r="H126" s="105"/>
      <c r="I126" s="13"/>
      <c r="J126" s="102" t="s">
        <v>161</v>
      </c>
      <c r="K126" s="105"/>
      <c r="L126" s="111"/>
      <c r="M126" s="35"/>
    </row>
    <row r="127" spans="4:13" x14ac:dyDescent="0.2">
      <c r="E127" s="120"/>
      <c r="F127" s="120"/>
      <c r="G127" s="120"/>
      <c r="H127" s="120"/>
      <c r="I127" s="120"/>
      <c r="J127" s="120"/>
      <c r="K127" s="120"/>
    </row>
  </sheetData>
  <sheetProtection algorithmName="SHA-512" hashValue="IH72EA7NGoj/XQUj7J2gxsyu9hEpLo+fV+cbGx/+9XXJpBtfEudyi8MczITe41q+9SAUkbXvJfG5YUvD1TJEwA==" saltValue="2omy9TYT44QhbfFfGV6KKQ==" spinCount="100000" sheet="1" formatRows="0"/>
  <mergeCells count="149">
    <mergeCell ref="E59:G59"/>
    <mergeCell ref="E60:G60"/>
    <mergeCell ref="E61:G61"/>
    <mergeCell ref="E75:G75"/>
    <mergeCell ref="D66:D75"/>
    <mergeCell ref="E74:G74"/>
    <mergeCell ref="E86:G86"/>
    <mergeCell ref="E62:G62"/>
    <mergeCell ref="H70:I70"/>
    <mergeCell ref="D50:D62"/>
    <mergeCell ref="E50:K50"/>
    <mergeCell ref="E51:F52"/>
    <mergeCell ref="G51:I51"/>
    <mergeCell ref="J51:J52"/>
    <mergeCell ref="K51:K52"/>
    <mergeCell ref="E53:E54"/>
    <mergeCell ref="E55:K55"/>
    <mergeCell ref="J84:J85"/>
    <mergeCell ref="K84:K85"/>
    <mergeCell ref="E58:G58"/>
    <mergeCell ref="E71:K71"/>
    <mergeCell ref="E72:G73"/>
    <mergeCell ref="H72:H73"/>
    <mergeCell ref="I72:I73"/>
    <mergeCell ref="J72:J73"/>
    <mergeCell ref="K72:K73"/>
    <mergeCell ref="E66:K66"/>
    <mergeCell ref="E67:F68"/>
    <mergeCell ref="G67:I67"/>
    <mergeCell ref="J67:J68"/>
    <mergeCell ref="K67:K68"/>
    <mergeCell ref="E69:E70"/>
    <mergeCell ref="K69:K70"/>
    <mergeCell ref="E56:G57"/>
    <mergeCell ref="H56:H57"/>
    <mergeCell ref="I56:I57"/>
    <mergeCell ref="J56:J57"/>
    <mergeCell ref="K56:K57"/>
    <mergeCell ref="E45:G45"/>
    <mergeCell ref="E19:F20"/>
    <mergeCell ref="E21:E23"/>
    <mergeCell ref="J19:J20"/>
    <mergeCell ref="E40:G41"/>
    <mergeCell ref="H40:H41"/>
    <mergeCell ref="I40:I41"/>
    <mergeCell ref="J40:J41"/>
    <mergeCell ref="K40:K41"/>
    <mergeCell ref="E43:G43"/>
    <mergeCell ref="E42:G42"/>
    <mergeCell ref="D31:M32"/>
    <mergeCell ref="D18:D28"/>
    <mergeCell ref="E18:K18"/>
    <mergeCell ref="G19:I19"/>
    <mergeCell ref="K19:K20"/>
    <mergeCell ref="E24:K24"/>
    <mergeCell ref="K21:K23"/>
    <mergeCell ref="K10:K11"/>
    <mergeCell ref="E14:G14"/>
    <mergeCell ref="J6:J7"/>
    <mergeCell ref="H10:H11"/>
    <mergeCell ref="I10:I11"/>
    <mergeCell ref="J10:J11"/>
    <mergeCell ref="E6:F7"/>
    <mergeCell ref="E8:F8"/>
    <mergeCell ref="E13:G13"/>
    <mergeCell ref="E12:G12"/>
    <mergeCell ref="D1:J1"/>
    <mergeCell ref="D34:D46"/>
    <mergeCell ref="E34:K34"/>
    <mergeCell ref="E35:F36"/>
    <mergeCell ref="G35:I35"/>
    <mergeCell ref="J35:J36"/>
    <mergeCell ref="K35:K36"/>
    <mergeCell ref="E37:E38"/>
    <mergeCell ref="E39:K39"/>
    <mergeCell ref="I25:I26"/>
    <mergeCell ref="J25:J26"/>
    <mergeCell ref="H25:H26"/>
    <mergeCell ref="E46:G46"/>
    <mergeCell ref="E44:G44"/>
    <mergeCell ref="E27:G27"/>
    <mergeCell ref="E28:G28"/>
    <mergeCell ref="E25:G26"/>
    <mergeCell ref="K25:K26"/>
    <mergeCell ref="D5:D14"/>
    <mergeCell ref="E5:K5"/>
    <mergeCell ref="G6:I6"/>
    <mergeCell ref="K6:K7"/>
    <mergeCell ref="E9:K9"/>
    <mergeCell ref="E10:G11"/>
    <mergeCell ref="E87:G87"/>
    <mergeCell ref="D79:D87"/>
    <mergeCell ref="E79:K79"/>
    <mergeCell ref="E80:F81"/>
    <mergeCell ref="G80:I80"/>
    <mergeCell ref="J80:J81"/>
    <mergeCell ref="K80:K81"/>
    <mergeCell ref="E83:K83"/>
    <mergeCell ref="E84:G85"/>
    <mergeCell ref="H84:H85"/>
    <mergeCell ref="I84:I85"/>
    <mergeCell ref="D91:D100"/>
    <mergeCell ref="E91:K91"/>
    <mergeCell ref="E92:F93"/>
    <mergeCell ref="G92:I92"/>
    <mergeCell ref="J92:J93"/>
    <mergeCell ref="K92:K93"/>
    <mergeCell ref="E94:E95"/>
    <mergeCell ref="K94:K95"/>
    <mergeCell ref="E96:K96"/>
    <mergeCell ref="E97:G98"/>
    <mergeCell ref="H97:H98"/>
    <mergeCell ref="I97:I98"/>
    <mergeCell ref="J97:J98"/>
    <mergeCell ref="K97:K98"/>
    <mergeCell ref="E100:G100"/>
    <mergeCell ref="E99:G99"/>
    <mergeCell ref="D104:D113"/>
    <mergeCell ref="E104:K104"/>
    <mergeCell ref="E105:F106"/>
    <mergeCell ref="G105:I105"/>
    <mergeCell ref="J105:J106"/>
    <mergeCell ref="K105:K106"/>
    <mergeCell ref="E107:E108"/>
    <mergeCell ref="K107:K108"/>
    <mergeCell ref="E109:K109"/>
    <mergeCell ref="E110:G111"/>
    <mergeCell ref="H110:H111"/>
    <mergeCell ref="I110:I111"/>
    <mergeCell ref="J110:J111"/>
    <mergeCell ref="K110:K111"/>
    <mergeCell ref="E112:G112"/>
    <mergeCell ref="E113:G113"/>
    <mergeCell ref="D117:D126"/>
    <mergeCell ref="E117:K117"/>
    <mergeCell ref="E118:F119"/>
    <mergeCell ref="G118:I118"/>
    <mergeCell ref="J118:J119"/>
    <mergeCell ref="K118:K119"/>
    <mergeCell ref="E120:E121"/>
    <mergeCell ref="K120:K121"/>
    <mergeCell ref="E122:K122"/>
    <mergeCell ref="E126:G126"/>
    <mergeCell ref="E123:G124"/>
    <mergeCell ref="H123:H124"/>
    <mergeCell ref="I123:I124"/>
    <mergeCell ref="J123:J124"/>
    <mergeCell ref="K123:K124"/>
    <mergeCell ref="E125:G125"/>
  </mergeCells>
  <phoneticPr fontId="11" type="noConversion"/>
  <pageMargins left="0.7" right="0.7" top="0.75" bottom="0.75" header="0.3" footer="0.3"/>
  <ignoredErrors>
    <ignoredError sqref="H95"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FDCD-F60F-FE4A-83C7-69261321D57C}">
  <dimension ref="B1:M116"/>
  <sheetViews>
    <sheetView topLeftCell="C1" zoomScale="70" zoomScaleNormal="70" workbookViewId="0">
      <selection activeCell="C1" sqref="C1"/>
    </sheetView>
  </sheetViews>
  <sheetFormatPr baseColWidth="10" defaultColWidth="10.83203125" defaultRowHeight="16" outlineLevelRow="1" x14ac:dyDescent="0.2"/>
  <cols>
    <col min="1" max="2" width="0" hidden="1" customWidth="1"/>
    <col min="4" max="4" width="30.83203125" customWidth="1"/>
    <col min="5" max="5" width="16.83203125" customWidth="1"/>
    <col min="6" max="6" width="20.5" bestFit="1" customWidth="1"/>
    <col min="7" max="7" width="30.83203125" customWidth="1"/>
    <col min="8" max="8" width="38.6640625" bestFit="1" customWidth="1"/>
    <col min="9" max="10" width="30.83203125" customWidth="1"/>
    <col min="11" max="11" width="40.33203125" customWidth="1"/>
    <col min="13" max="13" width="86.1640625" style="15" customWidth="1"/>
  </cols>
  <sheetData>
    <row r="1" spans="2:13" s="25" customFormat="1" ht="85.75" customHeight="1" x14ac:dyDescent="0.2">
      <c r="B1" s="110"/>
      <c r="C1" s="110"/>
      <c r="D1" s="170" t="s">
        <v>316</v>
      </c>
      <c r="E1" s="170"/>
      <c r="F1" s="170"/>
      <c r="G1" s="170"/>
      <c r="H1" s="170"/>
      <c r="I1" s="170"/>
      <c r="J1" s="170"/>
      <c r="K1" s="110"/>
      <c r="M1" s="24"/>
    </row>
    <row r="4" spans="2:13" ht="17" thickBot="1" x14ac:dyDescent="0.25">
      <c r="E4" s="128"/>
      <c r="F4" s="128"/>
      <c r="G4" s="128"/>
      <c r="H4" s="128"/>
      <c r="I4" s="128"/>
      <c r="J4" s="128"/>
      <c r="K4" s="128"/>
    </row>
    <row r="5" spans="2:13" ht="19" x14ac:dyDescent="0.2">
      <c r="D5" s="214" t="s">
        <v>344</v>
      </c>
      <c r="E5" s="212" t="s">
        <v>2</v>
      </c>
      <c r="F5" s="212"/>
      <c r="G5" s="212"/>
      <c r="H5" s="212"/>
      <c r="I5" s="212"/>
      <c r="J5" s="212"/>
      <c r="K5" s="212"/>
      <c r="L5" s="129"/>
      <c r="M5" s="29" t="s">
        <v>3</v>
      </c>
    </row>
    <row r="6" spans="2:13" x14ac:dyDescent="0.2">
      <c r="D6" s="215"/>
      <c r="E6" s="182" t="s">
        <v>4</v>
      </c>
      <c r="F6" s="183"/>
      <c r="G6" s="176" t="s">
        <v>5</v>
      </c>
      <c r="H6" s="177"/>
      <c r="I6" s="178"/>
      <c r="J6" s="188" t="s">
        <v>6</v>
      </c>
      <c r="K6" s="179" t="s">
        <v>7</v>
      </c>
      <c r="L6" s="129"/>
      <c r="M6" s="30"/>
    </row>
    <row r="7" spans="2:13" ht="17" x14ac:dyDescent="0.2">
      <c r="D7" s="215"/>
      <c r="E7" s="184"/>
      <c r="F7" s="185"/>
      <c r="G7" s="99" t="s">
        <v>8</v>
      </c>
      <c r="H7" s="99" t="s">
        <v>9</v>
      </c>
      <c r="I7" s="99" t="s">
        <v>317</v>
      </c>
      <c r="J7" s="189"/>
      <c r="K7" s="180"/>
      <c r="L7" s="129"/>
      <c r="M7" s="30"/>
    </row>
    <row r="8" spans="2:13" ht="17" x14ac:dyDescent="0.2">
      <c r="D8" s="215"/>
      <c r="E8" s="169"/>
      <c r="F8" s="169"/>
      <c r="G8" s="102" t="s">
        <v>164</v>
      </c>
      <c r="H8" s="169" t="s">
        <v>165</v>
      </c>
      <c r="I8" s="169"/>
      <c r="J8" s="10"/>
      <c r="K8" s="117" t="str">
        <f>IF(OR(ISBLANK(I12),ISBLANK(I13)),"Not measured or direct answer provided",I12/I13)</f>
        <v>Not measured or direct answer provided</v>
      </c>
      <c r="L8" s="129"/>
      <c r="M8" s="30"/>
    </row>
    <row r="9" spans="2:13" ht="19" outlineLevel="1" x14ac:dyDescent="0.2">
      <c r="D9" s="215"/>
      <c r="E9" s="212" t="s">
        <v>13</v>
      </c>
      <c r="F9" s="212"/>
      <c r="G9" s="212"/>
      <c r="H9" s="212"/>
      <c r="I9" s="212"/>
      <c r="J9" s="212"/>
      <c r="K9" s="212"/>
      <c r="L9" s="129"/>
      <c r="M9" s="30"/>
    </row>
    <row r="10" spans="2:13" outlineLevel="1" x14ac:dyDescent="0.2">
      <c r="D10" s="215"/>
      <c r="E10" s="197" t="s">
        <v>14</v>
      </c>
      <c r="F10" s="197"/>
      <c r="G10" s="198"/>
      <c r="H10" s="199" t="s">
        <v>15</v>
      </c>
      <c r="I10" s="199" t="s">
        <v>16</v>
      </c>
      <c r="J10" s="199" t="s">
        <v>17</v>
      </c>
      <c r="K10" s="200" t="s">
        <v>18</v>
      </c>
      <c r="L10" s="129"/>
      <c r="M10" s="30"/>
    </row>
    <row r="11" spans="2:13" outlineLevel="1" x14ac:dyDescent="0.2">
      <c r="D11" s="215"/>
      <c r="E11" s="184"/>
      <c r="F11" s="184"/>
      <c r="G11" s="185"/>
      <c r="H11" s="189"/>
      <c r="I11" s="189"/>
      <c r="J11" s="189"/>
      <c r="K11" s="180"/>
      <c r="L11" s="129"/>
      <c r="M11" s="30"/>
    </row>
    <row r="12" spans="2:13" ht="73.25" customHeight="1" outlineLevel="1" x14ac:dyDescent="0.2">
      <c r="D12" s="215"/>
      <c r="E12" s="169" t="s">
        <v>166</v>
      </c>
      <c r="F12" s="169"/>
      <c r="G12" s="169"/>
      <c r="H12" s="105" t="s">
        <v>167</v>
      </c>
      <c r="I12" s="12"/>
      <c r="J12" s="102" t="s">
        <v>168</v>
      </c>
      <c r="K12" s="131" t="s">
        <v>169</v>
      </c>
      <c r="L12" s="129"/>
      <c r="M12" s="30"/>
    </row>
    <row r="13" spans="2:13" ht="25.25" customHeight="1" outlineLevel="1" thickBot="1" x14ac:dyDescent="0.25">
      <c r="D13" s="215"/>
      <c r="E13" s="213" t="s">
        <v>170</v>
      </c>
      <c r="F13" s="148"/>
      <c r="G13" s="148"/>
      <c r="H13" s="105"/>
      <c r="I13" s="13"/>
      <c r="J13" s="102" t="s">
        <v>168</v>
      </c>
      <c r="K13" s="105"/>
      <c r="L13" s="129"/>
      <c r="M13" s="30"/>
    </row>
    <row r="14" spans="2:13" ht="19" x14ac:dyDescent="0.2">
      <c r="D14" s="132"/>
      <c r="E14" s="133"/>
      <c r="F14" s="133"/>
      <c r="G14" s="133"/>
      <c r="H14" s="134" t="s">
        <v>313</v>
      </c>
      <c r="I14" s="133"/>
      <c r="J14" s="133"/>
      <c r="K14" s="134"/>
      <c r="M14" s="30"/>
    </row>
    <row r="15" spans="2:13" ht="19" x14ac:dyDescent="0.2">
      <c r="D15" s="135"/>
      <c r="E15" s="102"/>
      <c r="F15" s="102"/>
      <c r="G15" s="102"/>
      <c r="H15" s="105"/>
      <c r="J15" s="102"/>
      <c r="K15" s="105"/>
      <c r="M15" s="30"/>
    </row>
    <row r="16" spans="2:13" ht="17" thickBot="1" x14ac:dyDescent="0.25">
      <c r="E16" s="128"/>
      <c r="F16" s="128"/>
      <c r="G16" s="128"/>
      <c r="H16" s="128"/>
      <c r="I16" s="128"/>
      <c r="J16" s="128"/>
      <c r="K16" s="128"/>
      <c r="M16" s="30"/>
    </row>
    <row r="17" spans="4:13" ht="19" x14ac:dyDescent="0.2">
      <c r="D17" s="214" t="s">
        <v>345</v>
      </c>
      <c r="E17" s="212" t="s">
        <v>2</v>
      </c>
      <c r="F17" s="212"/>
      <c r="G17" s="212"/>
      <c r="H17" s="212"/>
      <c r="I17" s="212"/>
      <c r="J17" s="212"/>
      <c r="K17" s="212"/>
      <c r="L17" s="129"/>
      <c r="M17" s="30"/>
    </row>
    <row r="18" spans="4:13" x14ac:dyDescent="0.2">
      <c r="D18" s="215"/>
      <c r="E18" s="182" t="s">
        <v>4</v>
      </c>
      <c r="F18" s="183"/>
      <c r="G18" s="176" t="s">
        <v>5</v>
      </c>
      <c r="H18" s="177"/>
      <c r="I18" s="178"/>
      <c r="J18" s="188" t="s">
        <v>6</v>
      </c>
      <c r="K18" s="179" t="s">
        <v>7</v>
      </c>
      <c r="L18" s="129"/>
      <c r="M18" s="30"/>
    </row>
    <row r="19" spans="4:13" ht="17" x14ac:dyDescent="0.2">
      <c r="D19" s="215"/>
      <c r="E19" s="184"/>
      <c r="F19" s="185"/>
      <c r="G19" s="99" t="s">
        <v>8</v>
      </c>
      <c r="H19" s="99" t="s">
        <v>9</v>
      </c>
      <c r="I19" s="99" t="s">
        <v>317</v>
      </c>
      <c r="J19" s="189"/>
      <c r="K19" s="180"/>
      <c r="L19" s="129"/>
      <c r="M19" s="30"/>
    </row>
    <row r="20" spans="4:13" ht="34" x14ac:dyDescent="0.2">
      <c r="D20" s="215"/>
      <c r="E20" s="169" t="s">
        <v>171</v>
      </c>
      <c r="F20" s="169"/>
      <c r="G20" s="102" t="s">
        <v>164</v>
      </c>
      <c r="H20" s="136"/>
      <c r="I20" s="102" t="s">
        <v>172</v>
      </c>
      <c r="J20" s="10"/>
      <c r="K20" s="194" t="str">
        <f>IF(OR(ISBLANK(I25),ISBLANK(I26)),"Not measured or direct answer provided",I25/I26)</f>
        <v>Not measured or direct answer provided</v>
      </c>
      <c r="L20" s="129"/>
      <c r="M20" s="30"/>
    </row>
    <row r="21" spans="4:13" ht="17" x14ac:dyDescent="0.2">
      <c r="D21" s="215"/>
      <c r="E21" s="148" t="s">
        <v>173</v>
      </c>
      <c r="F21" s="148"/>
      <c r="G21" s="102" t="s">
        <v>164</v>
      </c>
      <c r="H21" s="228" t="s">
        <v>372</v>
      </c>
      <c r="I21" s="228"/>
      <c r="J21" s="11"/>
      <c r="K21" s="195"/>
      <c r="L21" s="129"/>
      <c r="M21" s="30"/>
    </row>
    <row r="22" spans="4:13" ht="19" outlineLevel="1" x14ac:dyDescent="0.2">
      <c r="D22" s="215"/>
      <c r="E22" s="212" t="s">
        <v>13</v>
      </c>
      <c r="F22" s="212"/>
      <c r="G22" s="212"/>
      <c r="H22" s="212"/>
      <c r="I22" s="212"/>
      <c r="J22" s="212"/>
      <c r="K22" s="212"/>
      <c r="L22" s="129"/>
      <c r="M22" s="30"/>
    </row>
    <row r="23" spans="4:13" outlineLevel="1" x14ac:dyDescent="0.2">
      <c r="D23" s="215"/>
      <c r="E23" s="197" t="s">
        <v>14</v>
      </c>
      <c r="F23" s="197"/>
      <c r="G23" s="198"/>
      <c r="H23" s="199" t="s">
        <v>15</v>
      </c>
      <c r="I23" s="199" t="s">
        <v>16</v>
      </c>
      <c r="J23" s="199" t="s">
        <v>17</v>
      </c>
      <c r="K23" s="200" t="s">
        <v>18</v>
      </c>
      <c r="L23" s="129"/>
      <c r="M23" s="30"/>
    </row>
    <row r="24" spans="4:13" outlineLevel="1" x14ac:dyDescent="0.2">
      <c r="D24" s="215"/>
      <c r="E24" s="184"/>
      <c r="F24" s="184"/>
      <c r="G24" s="185"/>
      <c r="H24" s="189"/>
      <c r="I24" s="189"/>
      <c r="J24" s="189"/>
      <c r="K24" s="180"/>
      <c r="L24" s="129"/>
      <c r="M24" s="30"/>
    </row>
    <row r="25" spans="4:13" ht="135" customHeight="1" outlineLevel="1" x14ac:dyDescent="0.2">
      <c r="D25" s="215"/>
      <c r="E25" s="169" t="s">
        <v>174</v>
      </c>
      <c r="F25" s="169"/>
      <c r="G25" s="169"/>
      <c r="H25" s="105" t="s">
        <v>175</v>
      </c>
      <c r="I25" s="12"/>
      <c r="J25" s="102" t="s">
        <v>49</v>
      </c>
      <c r="K25" s="105" t="s">
        <v>176</v>
      </c>
      <c r="L25" s="129"/>
      <c r="M25" s="30"/>
    </row>
    <row r="26" spans="4:13" ht="39" customHeight="1" outlineLevel="1" thickBot="1" x14ac:dyDescent="0.25">
      <c r="D26" s="216"/>
      <c r="E26" s="224" t="s">
        <v>177</v>
      </c>
      <c r="F26" s="225"/>
      <c r="G26" s="225"/>
      <c r="H26" s="138"/>
      <c r="I26" s="28"/>
      <c r="J26" s="137" t="s">
        <v>49</v>
      </c>
      <c r="K26" s="138" t="s">
        <v>178</v>
      </c>
      <c r="L26" s="129"/>
      <c r="M26" s="30"/>
    </row>
    <row r="27" spans="4:13" x14ac:dyDescent="0.2">
      <c r="M27" s="30"/>
    </row>
    <row r="28" spans="4:13" x14ac:dyDescent="0.2">
      <c r="M28" s="30"/>
    </row>
    <row r="29" spans="4:13" ht="17" thickBot="1" x14ac:dyDescent="0.25">
      <c r="M29" s="30"/>
    </row>
    <row r="30" spans="4:13" ht="19" x14ac:dyDescent="0.2">
      <c r="D30" s="214" t="s">
        <v>346</v>
      </c>
      <c r="E30" s="217" t="s">
        <v>2</v>
      </c>
      <c r="F30" s="217"/>
      <c r="G30" s="217"/>
      <c r="H30" s="217"/>
      <c r="I30" s="217"/>
      <c r="J30" s="217"/>
      <c r="K30" s="217"/>
      <c r="L30" s="130"/>
      <c r="M30" s="30"/>
    </row>
    <row r="31" spans="4:13" x14ac:dyDescent="0.2">
      <c r="D31" s="215"/>
      <c r="E31" s="182" t="s">
        <v>4</v>
      </c>
      <c r="F31" s="183"/>
      <c r="G31" s="176" t="s">
        <v>5</v>
      </c>
      <c r="H31" s="177"/>
      <c r="I31" s="178"/>
      <c r="J31" s="188" t="s">
        <v>6</v>
      </c>
      <c r="K31" s="179" t="s">
        <v>7</v>
      </c>
      <c r="L31" s="130"/>
      <c r="M31" s="30"/>
    </row>
    <row r="32" spans="4:13" ht="17" x14ac:dyDescent="0.2">
      <c r="D32" s="215"/>
      <c r="E32" s="184"/>
      <c r="F32" s="185"/>
      <c r="G32" s="99" t="s">
        <v>8</v>
      </c>
      <c r="H32" s="99" t="s">
        <v>9</v>
      </c>
      <c r="I32" s="99" t="s">
        <v>317</v>
      </c>
      <c r="J32" s="189"/>
      <c r="K32" s="180"/>
      <c r="L32" s="130"/>
      <c r="M32" s="30"/>
    </row>
    <row r="33" spans="4:13" ht="17" x14ac:dyDescent="0.2">
      <c r="D33" s="215"/>
      <c r="E33" s="169" t="s">
        <v>179</v>
      </c>
      <c r="F33" s="169"/>
      <c r="G33" s="102" t="s">
        <v>180</v>
      </c>
      <c r="H33" s="102" t="s">
        <v>41</v>
      </c>
      <c r="I33" s="102" t="s">
        <v>181</v>
      </c>
      <c r="J33" s="10"/>
      <c r="K33" s="226" t="str">
        <f>IF(OR(ISBLANK('Input_Value Proposition'!I55),ISBLANK('Input_Value Proposition'!I56),ISBLANK(I40)),"Not measured or direct answer provided",(I40/('Input_Value Proposition'!I55+'Input_Value Proposition'!I56)))</f>
        <v>Not measured or direct answer provided</v>
      </c>
      <c r="L33" s="130"/>
      <c r="M33" s="30"/>
    </row>
    <row r="34" spans="4:13" ht="17" x14ac:dyDescent="0.2">
      <c r="D34" s="215"/>
      <c r="E34" s="148" t="s">
        <v>182</v>
      </c>
      <c r="F34" s="148"/>
      <c r="G34" s="102" t="s">
        <v>183</v>
      </c>
      <c r="H34" s="102" t="s">
        <v>91</v>
      </c>
      <c r="I34" s="102" t="s">
        <v>184</v>
      </c>
      <c r="J34" s="11"/>
      <c r="K34" s="227" t="str">
        <f>IF(OR(ISBLANK(I37),ISBLANK(#REF!),ISBLANK(#REF!)),"Not measured",(I37)/(#REF!+#REF!))</f>
        <v>Not measured</v>
      </c>
      <c r="L34" s="130"/>
      <c r="M34" s="30"/>
    </row>
    <row r="35" spans="4:13" ht="19" outlineLevel="1" x14ac:dyDescent="0.2">
      <c r="D35" s="215"/>
      <c r="E35" s="212" t="s">
        <v>13</v>
      </c>
      <c r="F35" s="212"/>
      <c r="G35" s="212"/>
      <c r="H35" s="212"/>
      <c r="I35" s="212"/>
      <c r="J35" s="212"/>
      <c r="K35" s="212"/>
      <c r="L35" s="130"/>
      <c r="M35" s="30"/>
    </row>
    <row r="36" spans="4:13" outlineLevel="1" x14ac:dyDescent="0.2">
      <c r="D36" s="215"/>
      <c r="E36" s="197" t="s">
        <v>14</v>
      </c>
      <c r="F36" s="197"/>
      <c r="G36" s="198"/>
      <c r="H36" s="199" t="s">
        <v>15</v>
      </c>
      <c r="I36" s="199" t="s">
        <v>16</v>
      </c>
      <c r="J36" s="199" t="s">
        <v>17</v>
      </c>
      <c r="K36" s="200" t="s">
        <v>18</v>
      </c>
      <c r="L36" s="130"/>
      <c r="M36" s="30"/>
    </row>
    <row r="37" spans="4:13" outlineLevel="1" x14ac:dyDescent="0.2">
      <c r="D37" s="215"/>
      <c r="E37" s="184"/>
      <c r="F37" s="184"/>
      <c r="G37" s="185"/>
      <c r="H37" s="189"/>
      <c r="I37" s="189"/>
      <c r="J37" s="189"/>
      <c r="K37" s="180"/>
      <c r="L37" s="130"/>
      <c r="M37" s="30"/>
    </row>
    <row r="38" spans="4:13" ht="34" outlineLevel="1" x14ac:dyDescent="0.2">
      <c r="D38" s="215"/>
      <c r="E38" s="203" t="s">
        <v>185</v>
      </c>
      <c r="F38" s="203"/>
      <c r="G38" s="203"/>
      <c r="H38" s="105" t="s">
        <v>358</v>
      </c>
      <c r="I38" s="113">
        <f>'Input_Value Proposition'!I55</f>
        <v>0</v>
      </c>
      <c r="J38" s="102" t="s">
        <v>49</v>
      </c>
      <c r="K38" s="105"/>
      <c r="L38" s="130"/>
      <c r="M38" s="30"/>
    </row>
    <row r="39" spans="4:13" ht="34" outlineLevel="1" x14ac:dyDescent="0.2">
      <c r="D39" s="215"/>
      <c r="E39" s="208" t="s">
        <v>51</v>
      </c>
      <c r="F39" s="208"/>
      <c r="G39" s="208"/>
      <c r="H39" s="105" t="s">
        <v>358</v>
      </c>
      <c r="I39" s="113">
        <f>'Input_Value Proposition'!I56</f>
        <v>0</v>
      </c>
      <c r="J39" s="102" t="s">
        <v>49</v>
      </c>
      <c r="K39" s="105"/>
      <c r="L39" s="130"/>
      <c r="M39" s="30"/>
    </row>
    <row r="40" spans="4:13" ht="154.75" customHeight="1" outlineLevel="1" thickBot="1" x14ac:dyDescent="0.25">
      <c r="D40" s="216"/>
      <c r="E40" s="148" t="s">
        <v>186</v>
      </c>
      <c r="F40" s="148"/>
      <c r="G40" s="148"/>
      <c r="H40" s="105" t="s">
        <v>187</v>
      </c>
      <c r="I40" s="12"/>
      <c r="J40" s="102" t="s">
        <v>49</v>
      </c>
      <c r="K40" s="105" t="s">
        <v>357</v>
      </c>
      <c r="L40" s="130"/>
      <c r="M40" s="30"/>
    </row>
    <row r="41" spans="4:13" x14ac:dyDescent="0.2">
      <c r="E41" s="139"/>
      <c r="F41" s="139"/>
      <c r="G41" s="139"/>
      <c r="H41" s="139"/>
      <c r="I41" s="139"/>
      <c r="J41" s="139"/>
      <c r="K41" s="139"/>
      <c r="M41" s="30"/>
    </row>
    <row r="42" spans="4:13" x14ac:dyDescent="0.2">
      <c r="M42" s="30"/>
    </row>
    <row r="43" spans="4:13" ht="17" thickBot="1" x14ac:dyDescent="0.25">
      <c r="M43" s="30"/>
    </row>
    <row r="44" spans="4:13" ht="19" x14ac:dyDescent="0.2">
      <c r="D44" s="220" t="s">
        <v>309</v>
      </c>
      <c r="E44" s="217" t="s">
        <v>2</v>
      </c>
      <c r="F44" s="217"/>
      <c r="G44" s="217"/>
      <c r="H44" s="217"/>
      <c r="I44" s="217"/>
      <c r="J44" s="217"/>
      <c r="K44" s="217"/>
      <c r="L44" s="130"/>
      <c r="M44" s="30"/>
    </row>
    <row r="45" spans="4:13" x14ac:dyDescent="0.2">
      <c r="D45" s="215"/>
      <c r="E45" s="182" t="s">
        <v>4</v>
      </c>
      <c r="F45" s="183"/>
      <c r="G45" s="176" t="s">
        <v>5</v>
      </c>
      <c r="H45" s="177"/>
      <c r="I45" s="178"/>
      <c r="J45" s="188" t="s">
        <v>6</v>
      </c>
      <c r="K45" s="179" t="s">
        <v>7</v>
      </c>
      <c r="L45" s="130"/>
      <c r="M45" s="30"/>
    </row>
    <row r="46" spans="4:13" ht="17" x14ac:dyDescent="0.2">
      <c r="D46" s="215"/>
      <c r="E46" s="184"/>
      <c r="F46" s="185"/>
      <c r="G46" s="99" t="s">
        <v>8</v>
      </c>
      <c r="H46" s="99" t="s">
        <v>9</v>
      </c>
      <c r="I46" s="99" t="s">
        <v>317</v>
      </c>
      <c r="J46" s="189"/>
      <c r="K46" s="180"/>
      <c r="L46" s="130"/>
      <c r="M46" s="30"/>
    </row>
    <row r="47" spans="4:13" ht="17" x14ac:dyDescent="0.2">
      <c r="D47" s="215"/>
      <c r="E47" s="169"/>
      <c r="F47" s="169"/>
      <c r="G47" s="102" t="s">
        <v>188</v>
      </c>
      <c r="H47" s="126" t="s">
        <v>189</v>
      </c>
      <c r="I47" s="126" t="s">
        <v>190</v>
      </c>
      <c r="J47" s="12"/>
      <c r="K47" s="127" t="str" cm="1">
        <f t="array" ref="K47">IF(OR(ISBLANK(I51:I65)),"Not measured or direct answer provided",(COUNTIF(I51:I65,#REF!)))</f>
        <v>Not measured or direct answer provided</v>
      </c>
      <c r="L47" s="130"/>
      <c r="M47" s="30"/>
    </row>
    <row r="48" spans="4:13" ht="19" outlineLevel="1" x14ac:dyDescent="0.2">
      <c r="D48" s="215"/>
      <c r="E48" s="212" t="s">
        <v>13</v>
      </c>
      <c r="F48" s="212"/>
      <c r="G48" s="212"/>
      <c r="H48" s="212"/>
      <c r="I48" s="212"/>
      <c r="J48" s="212"/>
      <c r="K48" s="212"/>
      <c r="L48" s="130"/>
      <c r="M48" s="30"/>
    </row>
    <row r="49" spans="4:13" outlineLevel="1" x14ac:dyDescent="0.2">
      <c r="D49" s="215"/>
      <c r="E49" s="197" t="s">
        <v>14</v>
      </c>
      <c r="F49" s="197"/>
      <c r="G49" s="198"/>
      <c r="H49" s="199" t="s">
        <v>15</v>
      </c>
      <c r="I49" s="199" t="s">
        <v>16</v>
      </c>
      <c r="J49" s="199" t="s">
        <v>17</v>
      </c>
      <c r="K49" s="200" t="s">
        <v>18</v>
      </c>
      <c r="L49" s="130"/>
      <c r="M49" s="30"/>
    </row>
    <row r="50" spans="4:13" outlineLevel="1" x14ac:dyDescent="0.2">
      <c r="D50" s="215"/>
      <c r="E50" s="184"/>
      <c r="F50" s="184"/>
      <c r="G50" s="185"/>
      <c r="H50" s="189"/>
      <c r="I50" s="189"/>
      <c r="J50" s="189"/>
      <c r="K50" s="180"/>
      <c r="L50" s="130"/>
      <c r="M50" s="30"/>
    </row>
    <row r="51" spans="4:13" outlineLevel="1" x14ac:dyDescent="0.2">
      <c r="D51" s="215"/>
      <c r="E51" s="221" t="s">
        <v>191</v>
      </c>
      <c r="F51" s="221"/>
      <c r="G51" s="221"/>
      <c r="H51" s="169" t="s">
        <v>192</v>
      </c>
      <c r="I51" s="12"/>
      <c r="J51" s="223" t="s">
        <v>193</v>
      </c>
      <c r="K51" s="169" t="s">
        <v>194</v>
      </c>
      <c r="L51" s="130"/>
      <c r="M51" s="30"/>
    </row>
    <row r="52" spans="4:13" outlineLevel="1" x14ac:dyDescent="0.2">
      <c r="D52" s="215"/>
      <c r="E52" s="222" t="s">
        <v>195</v>
      </c>
      <c r="F52" s="222"/>
      <c r="G52" s="222"/>
      <c r="H52" s="148"/>
      <c r="I52" s="13"/>
      <c r="J52" s="148"/>
      <c r="K52" s="148"/>
      <c r="L52" s="130"/>
      <c r="M52" s="30"/>
    </row>
    <row r="53" spans="4:13" outlineLevel="1" x14ac:dyDescent="0.2">
      <c r="D53" s="215"/>
      <c r="E53" s="222" t="s">
        <v>196</v>
      </c>
      <c r="F53" s="222"/>
      <c r="G53" s="222"/>
      <c r="H53" s="148"/>
      <c r="I53" s="13"/>
      <c r="J53" s="148"/>
      <c r="K53" s="148"/>
      <c r="L53" s="130"/>
      <c r="M53" s="30"/>
    </row>
    <row r="54" spans="4:13" outlineLevel="1" x14ac:dyDescent="0.2">
      <c r="D54" s="215"/>
      <c r="E54" s="222" t="s">
        <v>197</v>
      </c>
      <c r="F54" s="222"/>
      <c r="G54" s="222"/>
      <c r="H54" s="148"/>
      <c r="I54" s="13"/>
      <c r="J54" s="148"/>
      <c r="K54" s="148"/>
      <c r="L54" s="130"/>
      <c r="M54" s="30"/>
    </row>
    <row r="55" spans="4:13" outlineLevel="1" x14ac:dyDescent="0.2">
      <c r="D55" s="215"/>
      <c r="E55" s="222" t="s">
        <v>198</v>
      </c>
      <c r="F55" s="222"/>
      <c r="G55" s="222"/>
      <c r="H55" s="148"/>
      <c r="I55" s="13"/>
      <c r="J55" s="148"/>
      <c r="K55" s="148"/>
      <c r="L55" s="130"/>
      <c r="M55" s="30"/>
    </row>
    <row r="56" spans="4:13" outlineLevel="1" x14ac:dyDescent="0.2">
      <c r="D56" s="215"/>
      <c r="E56" s="222" t="s">
        <v>199</v>
      </c>
      <c r="F56" s="222"/>
      <c r="G56" s="222"/>
      <c r="H56" s="148"/>
      <c r="I56" s="13"/>
      <c r="J56" s="148"/>
      <c r="K56" s="148"/>
      <c r="L56" s="130"/>
      <c r="M56" s="30"/>
    </row>
    <row r="57" spans="4:13" outlineLevel="1" x14ac:dyDescent="0.2">
      <c r="D57" s="215"/>
      <c r="E57" s="222" t="s">
        <v>200</v>
      </c>
      <c r="F57" s="222"/>
      <c r="G57" s="222"/>
      <c r="H57" s="148"/>
      <c r="I57" s="13"/>
      <c r="J57" s="148"/>
      <c r="K57" s="148"/>
      <c r="L57" s="130"/>
      <c r="M57" s="30"/>
    </row>
    <row r="58" spans="4:13" outlineLevel="1" x14ac:dyDescent="0.2">
      <c r="D58" s="215"/>
      <c r="E58" s="222" t="s">
        <v>201</v>
      </c>
      <c r="F58" s="222"/>
      <c r="G58" s="222"/>
      <c r="H58" s="148"/>
      <c r="I58" s="13"/>
      <c r="J58" s="148"/>
      <c r="K58" s="148"/>
      <c r="L58" s="130"/>
      <c r="M58" s="30"/>
    </row>
    <row r="59" spans="4:13" outlineLevel="1" x14ac:dyDescent="0.2">
      <c r="D59" s="215"/>
      <c r="E59" s="222" t="s">
        <v>202</v>
      </c>
      <c r="F59" s="222"/>
      <c r="G59" s="222"/>
      <c r="H59" s="148"/>
      <c r="I59" s="13"/>
      <c r="J59" s="148"/>
      <c r="K59" s="148"/>
      <c r="L59" s="130"/>
      <c r="M59" s="30"/>
    </row>
    <row r="60" spans="4:13" outlineLevel="1" x14ac:dyDescent="0.2">
      <c r="D60" s="215"/>
      <c r="E60" s="222" t="s">
        <v>203</v>
      </c>
      <c r="F60" s="222"/>
      <c r="G60" s="222"/>
      <c r="H60" s="148"/>
      <c r="I60" s="13"/>
      <c r="J60" s="148"/>
      <c r="K60" s="148"/>
      <c r="L60" s="130"/>
      <c r="M60" s="30"/>
    </row>
    <row r="61" spans="4:13" outlineLevel="1" x14ac:dyDescent="0.2">
      <c r="D61" s="215"/>
      <c r="E61" s="222" t="s">
        <v>204</v>
      </c>
      <c r="F61" s="222"/>
      <c r="G61" s="222"/>
      <c r="H61" s="148"/>
      <c r="I61" s="13"/>
      <c r="J61" s="148"/>
      <c r="K61" s="148"/>
      <c r="L61" s="130"/>
      <c r="M61" s="30"/>
    </row>
    <row r="62" spans="4:13" outlineLevel="1" x14ac:dyDescent="0.2">
      <c r="D62" s="215"/>
      <c r="E62" s="222" t="s">
        <v>205</v>
      </c>
      <c r="F62" s="222"/>
      <c r="G62" s="222"/>
      <c r="H62" s="148"/>
      <c r="I62" s="13"/>
      <c r="J62" s="148"/>
      <c r="K62" s="148"/>
      <c r="L62" s="130"/>
      <c r="M62" s="30"/>
    </row>
    <row r="63" spans="4:13" outlineLevel="1" x14ac:dyDescent="0.2">
      <c r="D63" s="215"/>
      <c r="E63" s="222" t="s">
        <v>206</v>
      </c>
      <c r="F63" s="222"/>
      <c r="G63" s="222"/>
      <c r="H63" s="148"/>
      <c r="I63" s="13"/>
      <c r="J63" s="148"/>
      <c r="K63" s="148"/>
      <c r="L63" s="130"/>
      <c r="M63" s="30"/>
    </row>
    <row r="64" spans="4:13" outlineLevel="1" x14ac:dyDescent="0.2">
      <c r="D64" s="215"/>
      <c r="E64" s="222" t="s">
        <v>207</v>
      </c>
      <c r="F64" s="222"/>
      <c r="G64" s="222"/>
      <c r="H64" s="148"/>
      <c r="I64" s="13"/>
      <c r="J64" s="148"/>
      <c r="K64" s="148"/>
      <c r="L64" s="130"/>
      <c r="M64" s="30"/>
    </row>
    <row r="65" spans="4:13" ht="17" outlineLevel="1" thickBot="1" x14ac:dyDescent="0.25">
      <c r="D65" s="216"/>
      <c r="E65" s="222" t="s">
        <v>208</v>
      </c>
      <c r="F65" s="222"/>
      <c r="G65" s="222"/>
      <c r="H65" s="148"/>
      <c r="I65" s="13"/>
      <c r="J65" s="148"/>
      <c r="K65" s="148"/>
      <c r="L65" s="130"/>
      <c r="M65" s="30"/>
    </row>
    <row r="66" spans="4:13" x14ac:dyDescent="0.2">
      <c r="E66" s="139"/>
      <c r="F66" s="139"/>
      <c r="G66" s="139"/>
      <c r="H66" s="139"/>
      <c r="I66" s="139"/>
      <c r="J66" s="139"/>
      <c r="K66" s="139"/>
      <c r="M66" s="30"/>
    </row>
    <row r="67" spans="4:13" x14ac:dyDescent="0.2">
      <c r="M67" s="30"/>
    </row>
    <row r="68" spans="4:13" ht="17" thickBot="1" x14ac:dyDescent="0.25">
      <c r="M68" s="30"/>
    </row>
    <row r="69" spans="4:13" ht="19" x14ac:dyDescent="0.2">
      <c r="D69" s="214" t="s">
        <v>310</v>
      </c>
      <c r="E69" s="217" t="s">
        <v>2</v>
      </c>
      <c r="F69" s="217"/>
      <c r="G69" s="217"/>
      <c r="H69" s="217"/>
      <c r="I69" s="217"/>
      <c r="J69" s="217"/>
      <c r="K69" s="217"/>
      <c r="L69" s="130"/>
      <c r="M69" s="30"/>
    </row>
    <row r="70" spans="4:13" x14ac:dyDescent="0.2">
      <c r="D70" s="215"/>
      <c r="E70" s="182" t="s">
        <v>4</v>
      </c>
      <c r="F70" s="183"/>
      <c r="G70" s="176" t="s">
        <v>5</v>
      </c>
      <c r="H70" s="177"/>
      <c r="I70" s="178"/>
      <c r="J70" s="188" t="s">
        <v>6</v>
      </c>
      <c r="K70" s="179" t="s">
        <v>7</v>
      </c>
      <c r="L70" s="130"/>
      <c r="M70" s="30"/>
    </row>
    <row r="71" spans="4:13" ht="17" x14ac:dyDescent="0.2">
      <c r="D71" s="215"/>
      <c r="E71" s="184"/>
      <c r="F71" s="185"/>
      <c r="G71" s="99" t="s">
        <v>8</v>
      </c>
      <c r="H71" s="99" t="s">
        <v>9</v>
      </c>
      <c r="I71" s="99" t="s">
        <v>317</v>
      </c>
      <c r="J71" s="189"/>
      <c r="K71" s="180"/>
      <c r="L71" s="130"/>
      <c r="M71" s="30"/>
    </row>
    <row r="72" spans="4:13" ht="17" x14ac:dyDescent="0.2">
      <c r="D72" s="215"/>
      <c r="E72" s="169"/>
      <c r="F72" s="169"/>
      <c r="G72" s="102">
        <v>0</v>
      </c>
      <c r="H72" s="102">
        <v>1</v>
      </c>
      <c r="I72" s="102" t="s">
        <v>28</v>
      </c>
      <c r="J72" s="12"/>
      <c r="K72" s="100" t="s">
        <v>29</v>
      </c>
      <c r="L72" s="130"/>
      <c r="M72" s="30"/>
    </row>
    <row r="73" spans="4:13" ht="19" customHeight="1" outlineLevel="1" x14ac:dyDescent="0.2">
      <c r="D73" s="215"/>
      <c r="E73" s="212" t="s">
        <v>13</v>
      </c>
      <c r="F73" s="212"/>
      <c r="G73" s="212"/>
      <c r="H73" s="212"/>
      <c r="I73" s="212"/>
      <c r="J73" s="212"/>
      <c r="K73" s="212"/>
      <c r="L73" s="130"/>
      <c r="M73" s="30"/>
    </row>
    <row r="74" spans="4:13" outlineLevel="1" x14ac:dyDescent="0.2">
      <c r="D74" s="215"/>
      <c r="E74" s="197" t="s">
        <v>14</v>
      </c>
      <c r="F74" s="197"/>
      <c r="G74" s="198"/>
      <c r="H74" s="199" t="s">
        <v>15</v>
      </c>
      <c r="I74" s="199" t="s">
        <v>16</v>
      </c>
      <c r="J74" s="199" t="s">
        <v>17</v>
      </c>
      <c r="K74" s="200" t="s">
        <v>18</v>
      </c>
      <c r="L74" s="130"/>
      <c r="M74" s="30"/>
    </row>
    <row r="75" spans="4:13" outlineLevel="1" x14ac:dyDescent="0.2">
      <c r="D75" s="215"/>
      <c r="E75" s="184"/>
      <c r="F75" s="184"/>
      <c r="G75" s="185"/>
      <c r="H75" s="189"/>
      <c r="I75" s="189"/>
      <c r="J75" s="189"/>
      <c r="K75" s="180"/>
      <c r="L75" s="130"/>
      <c r="M75" s="30"/>
    </row>
    <row r="76" spans="4:13" ht="221.5" customHeight="1" outlineLevel="1" thickBot="1" x14ac:dyDescent="0.25">
      <c r="D76" s="216"/>
      <c r="E76" s="169" t="s">
        <v>209</v>
      </c>
      <c r="F76" s="169"/>
      <c r="G76" s="169"/>
      <c r="H76" s="105" t="s">
        <v>210</v>
      </c>
      <c r="I76" s="102" t="s">
        <v>33</v>
      </c>
      <c r="J76" s="102" t="s">
        <v>211</v>
      </c>
      <c r="K76" s="105"/>
      <c r="L76" s="130"/>
      <c r="M76" s="30"/>
    </row>
    <row r="77" spans="4:13" x14ac:dyDescent="0.2">
      <c r="E77" s="139"/>
      <c r="F77" s="139"/>
      <c r="G77" s="139"/>
      <c r="H77" s="139"/>
      <c r="I77" s="139"/>
      <c r="J77" s="139"/>
      <c r="K77" s="139"/>
      <c r="M77" s="30"/>
    </row>
    <row r="78" spans="4:13" x14ac:dyDescent="0.2">
      <c r="M78" s="30"/>
    </row>
    <row r="79" spans="4:13" ht="17" thickBot="1" x14ac:dyDescent="0.25">
      <c r="M79" s="30"/>
    </row>
    <row r="80" spans="4:13" ht="19" customHeight="1" x14ac:dyDescent="0.2">
      <c r="D80" s="214" t="s">
        <v>311</v>
      </c>
      <c r="E80" s="217" t="s">
        <v>2</v>
      </c>
      <c r="F80" s="217"/>
      <c r="G80" s="217"/>
      <c r="H80" s="217"/>
      <c r="I80" s="217"/>
      <c r="J80" s="217"/>
      <c r="K80" s="217"/>
      <c r="L80" s="130"/>
      <c r="M80" s="30"/>
    </row>
    <row r="81" spans="4:13" ht="16" customHeight="1" x14ac:dyDescent="0.2">
      <c r="D81" s="215"/>
      <c r="E81" s="182" t="s">
        <v>4</v>
      </c>
      <c r="F81" s="183"/>
      <c r="G81" s="176" t="s">
        <v>5</v>
      </c>
      <c r="H81" s="177"/>
      <c r="I81" s="178"/>
      <c r="J81" s="188" t="s">
        <v>6</v>
      </c>
      <c r="K81" s="179" t="s">
        <v>7</v>
      </c>
      <c r="L81" s="130"/>
      <c r="M81" s="30"/>
    </row>
    <row r="82" spans="4:13" ht="17" customHeight="1" x14ac:dyDescent="0.2">
      <c r="D82" s="215"/>
      <c r="E82" s="184"/>
      <c r="F82" s="185"/>
      <c r="G82" s="99" t="s">
        <v>8</v>
      </c>
      <c r="H82" s="99" t="s">
        <v>9</v>
      </c>
      <c r="I82" s="99" t="s">
        <v>317</v>
      </c>
      <c r="J82" s="189"/>
      <c r="K82" s="180"/>
      <c r="L82" s="130"/>
      <c r="M82" s="30"/>
    </row>
    <row r="83" spans="4:13" ht="39" customHeight="1" x14ac:dyDescent="0.2">
      <c r="D83" s="215"/>
      <c r="E83" s="148" t="s">
        <v>212</v>
      </c>
      <c r="F83" s="101" t="s">
        <v>130</v>
      </c>
      <c r="G83" s="102" t="s">
        <v>213</v>
      </c>
      <c r="H83" s="126" t="s">
        <v>214</v>
      </c>
      <c r="I83" s="102" t="s">
        <v>215</v>
      </c>
      <c r="J83" s="12"/>
      <c r="K83" s="218" t="e">
        <f>IF(OR(ISBLANK(I100),ISBLANK(I101),ISBLANK(I102)),"Not measured or direct answer provided",((I100+I102-I101)))</f>
        <v>#DIV/0!</v>
      </c>
      <c r="L83" s="130"/>
      <c r="M83" s="30"/>
    </row>
    <row r="84" spans="4:13" ht="39" customHeight="1" x14ac:dyDescent="0.2">
      <c r="D84" s="215"/>
      <c r="E84" s="148"/>
      <c r="F84" s="104" t="s">
        <v>216</v>
      </c>
      <c r="G84" s="102" t="s">
        <v>217</v>
      </c>
      <c r="H84" s="102" t="s">
        <v>218</v>
      </c>
      <c r="I84" s="102" t="s">
        <v>219</v>
      </c>
      <c r="J84" s="23"/>
      <c r="K84" s="219"/>
      <c r="L84" s="130"/>
      <c r="M84" s="30"/>
    </row>
    <row r="85" spans="4:13" ht="68" x14ac:dyDescent="0.2">
      <c r="D85" s="215"/>
      <c r="E85" s="148"/>
      <c r="F85" s="104" t="s">
        <v>373</v>
      </c>
      <c r="G85" s="102" t="s">
        <v>221</v>
      </c>
      <c r="H85" s="102" t="s">
        <v>222</v>
      </c>
      <c r="I85" s="102" t="s">
        <v>223</v>
      </c>
      <c r="J85" s="13"/>
      <c r="K85" s="219" t="str">
        <f>IF(OR(ISBLANK(I88),ISBLANK(#REF!),ISBLANK(#REF!)),"Not measured",(I88)/(#REF!+#REF!))</f>
        <v>Not measured</v>
      </c>
      <c r="L85" s="130"/>
      <c r="M85" s="30"/>
    </row>
    <row r="86" spans="4:13" ht="19" customHeight="1" outlineLevel="1" x14ac:dyDescent="0.2">
      <c r="D86" s="215"/>
      <c r="E86" s="212" t="s">
        <v>13</v>
      </c>
      <c r="F86" s="212"/>
      <c r="G86" s="212"/>
      <c r="H86" s="212"/>
      <c r="I86" s="212"/>
      <c r="J86" s="212"/>
      <c r="K86" s="212"/>
      <c r="L86" s="130"/>
      <c r="M86" s="30"/>
    </row>
    <row r="87" spans="4:13" ht="16" customHeight="1" outlineLevel="1" x14ac:dyDescent="0.2">
      <c r="D87" s="215"/>
      <c r="E87" s="197" t="s">
        <v>14</v>
      </c>
      <c r="F87" s="197"/>
      <c r="G87" s="198"/>
      <c r="H87" s="199" t="s">
        <v>15</v>
      </c>
      <c r="I87" s="199" t="s">
        <v>16</v>
      </c>
      <c r="J87" s="199" t="s">
        <v>17</v>
      </c>
      <c r="K87" s="200" t="s">
        <v>18</v>
      </c>
      <c r="L87" s="130"/>
      <c r="M87" s="30"/>
    </row>
    <row r="88" spans="4:13" ht="16" customHeight="1" outlineLevel="1" x14ac:dyDescent="0.2">
      <c r="D88" s="215"/>
      <c r="E88" s="184"/>
      <c r="F88" s="184"/>
      <c r="G88" s="185"/>
      <c r="H88" s="189"/>
      <c r="I88" s="189"/>
      <c r="J88" s="189"/>
      <c r="K88" s="180"/>
      <c r="L88" s="130"/>
      <c r="M88" s="30"/>
    </row>
    <row r="89" spans="4:13" ht="45" customHeight="1" outlineLevel="1" x14ac:dyDescent="0.2">
      <c r="D89" s="215"/>
      <c r="E89" s="169" t="s">
        <v>224</v>
      </c>
      <c r="F89" s="169"/>
      <c r="G89" s="169"/>
      <c r="H89" s="101"/>
      <c r="I89" s="12"/>
      <c r="J89" s="102" t="s">
        <v>49</v>
      </c>
      <c r="K89" s="169" t="s">
        <v>225</v>
      </c>
      <c r="L89" s="130"/>
      <c r="M89" s="30"/>
    </row>
    <row r="90" spans="4:13" ht="45" customHeight="1" outlineLevel="1" x14ac:dyDescent="0.2">
      <c r="D90" s="215"/>
      <c r="E90" s="148" t="s">
        <v>226</v>
      </c>
      <c r="F90" s="148"/>
      <c r="G90" s="148"/>
      <c r="H90" s="104"/>
      <c r="I90" s="13"/>
      <c r="J90" s="102" t="s">
        <v>49</v>
      </c>
      <c r="K90" s="148"/>
      <c r="L90" s="130"/>
      <c r="M90" s="30"/>
    </row>
    <row r="91" spans="4:13" ht="45" customHeight="1" outlineLevel="1" x14ac:dyDescent="0.2">
      <c r="D91" s="215"/>
      <c r="E91" s="148" t="s">
        <v>227</v>
      </c>
      <c r="F91" s="148"/>
      <c r="G91" s="148"/>
      <c r="H91" s="104"/>
      <c r="I91" s="14"/>
      <c r="J91" s="102" t="s">
        <v>49</v>
      </c>
      <c r="K91" s="148"/>
      <c r="L91" s="130"/>
      <c r="M91" s="30"/>
    </row>
    <row r="92" spans="4:13" ht="45" customHeight="1" outlineLevel="1" x14ac:dyDescent="0.2">
      <c r="D92" s="215"/>
      <c r="E92" s="148" t="s">
        <v>228</v>
      </c>
      <c r="F92" s="148"/>
      <c r="G92" s="148"/>
      <c r="H92" s="104"/>
      <c r="I92" s="14"/>
      <c r="J92" s="102" t="s">
        <v>49</v>
      </c>
      <c r="K92" s="148"/>
      <c r="L92" s="130"/>
      <c r="M92" s="30"/>
    </row>
    <row r="93" spans="4:13" ht="45" customHeight="1" outlineLevel="1" x14ac:dyDescent="0.2">
      <c r="D93" s="215"/>
      <c r="E93" s="148" t="s">
        <v>229</v>
      </c>
      <c r="F93" s="148"/>
      <c r="G93" s="148"/>
      <c r="H93" s="148" t="s">
        <v>230</v>
      </c>
      <c r="I93" s="13"/>
      <c r="J93" s="102" t="s">
        <v>49</v>
      </c>
      <c r="K93" s="148"/>
      <c r="L93" s="130"/>
      <c r="M93" s="30"/>
    </row>
    <row r="94" spans="4:13" ht="45" customHeight="1" outlineLevel="1" x14ac:dyDescent="0.2">
      <c r="D94" s="215"/>
      <c r="E94" s="148" t="s">
        <v>231</v>
      </c>
      <c r="F94" s="148"/>
      <c r="G94" s="148"/>
      <c r="H94" s="148"/>
      <c r="I94" s="14"/>
      <c r="J94" s="102" t="s">
        <v>49</v>
      </c>
      <c r="K94" s="148"/>
      <c r="L94" s="130"/>
      <c r="M94" s="30"/>
    </row>
    <row r="95" spans="4:13" ht="45" customHeight="1" outlineLevel="1" x14ac:dyDescent="0.2">
      <c r="D95" s="215"/>
      <c r="E95" s="213" t="s">
        <v>359</v>
      </c>
      <c r="F95" s="148"/>
      <c r="G95" s="148"/>
      <c r="H95" s="102" t="s">
        <v>358</v>
      </c>
      <c r="I95" s="140">
        <f>'Input_Value Proposition'!I55</f>
        <v>0</v>
      </c>
      <c r="J95" s="102" t="s">
        <v>49</v>
      </c>
      <c r="K95" s="102"/>
      <c r="L95" s="130"/>
      <c r="M95" s="30"/>
    </row>
    <row r="96" spans="4:13" ht="45" customHeight="1" outlineLevel="1" x14ac:dyDescent="0.2">
      <c r="D96" s="215"/>
      <c r="E96" s="213" t="s">
        <v>262</v>
      </c>
      <c r="F96" s="148"/>
      <c r="G96" s="148"/>
      <c r="H96" s="102" t="s">
        <v>358</v>
      </c>
      <c r="I96" s="140">
        <f>'Input_Value Proposition'!I57</f>
        <v>0</v>
      </c>
      <c r="J96" s="102" t="s">
        <v>49</v>
      </c>
      <c r="K96" s="102"/>
      <c r="L96" s="130"/>
      <c r="M96" s="30"/>
    </row>
    <row r="97" spans="4:13" ht="102" customHeight="1" outlineLevel="1" x14ac:dyDescent="0.2">
      <c r="D97" s="215"/>
      <c r="E97" s="148" t="s">
        <v>232</v>
      </c>
      <c r="F97" s="148"/>
      <c r="G97" s="148"/>
      <c r="H97" s="102" t="s">
        <v>233</v>
      </c>
      <c r="I97" s="141">
        <f>(I89+I90)/2</f>
        <v>0</v>
      </c>
      <c r="J97" s="102" t="s">
        <v>49</v>
      </c>
      <c r="K97" s="148" t="s">
        <v>234</v>
      </c>
      <c r="L97" s="130"/>
      <c r="M97" s="30"/>
    </row>
    <row r="98" spans="4:13" ht="93" customHeight="1" outlineLevel="1" x14ac:dyDescent="0.2">
      <c r="D98" s="215"/>
      <c r="E98" s="148" t="s">
        <v>235</v>
      </c>
      <c r="F98" s="148"/>
      <c r="G98" s="148"/>
      <c r="H98" s="102" t="s">
        <v>236</v>
      </c>
      <c r="I98" s="141">
        <f>(I91+I92)/2</f>
        <v>0</v>
      </c>
      <c r="J98" s="102" t="s">
        <v>49</v>
      </c>
      <c r="K98" s="148"/>
      <c r="L98" s="130"/>
      <c r="M98" s="30"/>
    </row>
    <row r="99" spans="4:13" ht="97.75" customHeight="1" outlineLevel="1" x14ac:dyDescent="0.2">
      <c r="D99" s="215"/>
      <c r="E99" s="148" t="s">
        <v>237</v>
      </c>
      <c r="F99" s="148"/>
      <c r="G99" s="148"/>
      <c r="H99" s="105" t="s">
        <v>238</v>
      </c>
      <c r="I99" s="141">
        <f>(I93+I94)/2</f>
        <v>0</v>
      </c>
      <c r="J99" s="102" t="s">
        <v>49</v>
      </c>
      <c r="K99" s="148"/>
      <c r="L99" s="130"/>
      <c r="M99" s="30"/>
    </row>
    <row r="100" spans="4:13" ht="40.25" customHeight="1" outlineLevel="1" x14ac:dyDescent="0.2">
      <c r="D100" s="215"/>
      <c r="E100" s="148" t="s">
        <v>239</v>
      </c>
      <c r="F100" s="148"/>
      <c r="G100" s="148"/>
      <c r="H100" s="105" t="s">
        <v>240</v>
      </c>
      <c r="I100" s="141" t="e">
        <f>I97/I95*365</f>
        <v>#DIV/0!</v>
      </c>
      <c r="J100" s="102" t="s">
        <v>241</v>
      </c>
      <c r="K100" s="148"/>
      <c r="L100" s="130"/>
      <c r="M100" s="30"/>
    </row>
    <row r="101" spans="4:13" ht="45" customHeight="1" outlineLevel="1" x14ac:dyDescent="0.2">
      <c r="D101" s="215"/>
      <c r="E101" s="148" t="s">
        <v>242</v>
      </c>
      <c r="F101" s="148"/>
      <c r="G101" s="148"/>
      <c r="H101" s="105" t="s">
        <v>243</v>
      </c>
      <c r="I101" s="141" t="e">
        <f>I98/I96*365</f>
        <v>#DIV/0!</v>
      </c>
      <c r="J101" s="102" t="s">
        <v>241</v>
      </c>
      <c r="K101" s="148"/>
      <c r="L101" s="130"/>
      <c r="M101" s="30"/>
    </row>
    <row r="102" spans="4:13" ht="45" customHeight="1" outlineLevel="1" thickBot="1" x14ac:dyDescent="0.25">
      <c r="D102" s="216"/>
      <c r="E102" s="148" t="s">
        <v>244</v>
      </c>
      <c r="F102" s="148"/>
      <c r="G102" s="148"/>
      <c r="H102" s="105" t="s">
        <v>245</v>
      </c>
      <c r="I102" s="142" t="e">
        <f>I99/I96*365</f>
        <v>#DIV/0!</v>
      </c>
      <c r="J102" s="102" t="s">
        <v>241</v>
      </c>
      <c r="K102" s="148"/>
      <c r="L102" s="130"/>
      <c r="M102" s="30"/>
    </row>
    <row r="103" spans="4:13" x14ac:dyDescent="0.2">
      <c r="E103" s="139"/>
      <c r="F103" s="139"/>
      <c r="G103" s="139"/>
      <c r="H103" s="139"/>
      <c r="I103" s="139"/>
      <c r="J103" s="139"/>
      <c r="K103" s="139"/>
      <c r="M103" s="30"/>
    </row>
    <row r="104" spans="4:13" x14ac:dyDescent="0.2">
      <c r="M104" s="30"/>
    </row>
    <row r="105" spans="4:13" ht="17" thickBot="1" x14ac:dyDescent="0.25">
      <c r="M105" s="30"/>
    </row>
    <row r="106" spans="4:13" ht="19" x14ac:dyDescent="0.2">
      <c r="D106" s="214" t="s">
        <v>312</v>
      </c>
      <c r="E106" s="217" t="s">
        <v>2</v>
      </c>
      <c r="F106" s="217"/>
      <c r="G106" s="217"/>
      <c r="H106" s="217"/>
      <c r="I106" s="217"/>
      <c r="J106" s="217"/>
      <c r="K106" s="217"/>
      <c r="L106" s="130"/>
      <c r="M106" s="30"/>
    </row>
    <row r="107" spans="4:13" x14ac:dyDescent="0.2">
      <c r="D107" s="215"/>
      <c r="E107" s="182" t="s">
        <v>4</v>
      </c>
      <c r="F107" s="183"/>
      <c r="G107" s="176" t="s">
        <v>5</v>
      </c>
      <c r="H107" s="177"/>
      <c r="I107" s="178"/>
      <c r="J107" s="188" t="s">
        <v>6</v>
      </c>
      <c r="K107" s="179" t="s">
        <v>7</v>
      </c>
      <c r="L107" s="130"/>
      <c r="M107" s="30"/>
    </row>
    <row r="108" spans="4:13" ht="17" x14ac:dyDescent="0.2">
      <c r="D108" s="215"/>
      <c r="E108" s="184"/>
      <c r="F108" s="185"/>
      <c r="G108" s="99" t="s">
        <v>8</v>
      </c>
      <c r="H108" s="99" t="s">
        <v>9</v>
      </c>
      <c r="I108" s="99" t="s">
        <v>317</v>
      </c>
      <c r="J108" s="189"/>
      <c r="K108" s="180"/>
      <c r="L108" s="130"/>
      <c r="M108" s="30"/>
    </row>
    <row r="109" spans="4:13" ht="17" customHeight="1" x14ac:dyDescent="0.2">
      <c r="D109" s="215"/>
      <c r="E109" s="169" t="s">
        <v>246</v>
      </c>
      <c r="F109" s="169"/>
      <c r="G109" s="169" t="s">
        <v>362</v>
      </c>
      <c r="H109" s="169"/>
      <c r="I109" s="169"/>
      <c r="J109" s="22"/>
      <c r="K109" s="194" t="str">
        <f>IF(OR(ISBLANK('Input_Value Proposition'!I55),ISBLANK('Input_Value Proposition'!I56),ISBLANK('Input_Backend Infra &amp; Overheads'!I115)),"Not measured or direct answer provided",I115/I114)</f>
        <v>Not measured or direct answer provided</v>
      </c>
      <c r="L109" s="130"/>
      <c r="M109" s="30"/>
    </row>
    <row r="110" spans="4:13" ht="17" x14ac:dyDescent="0.2">
      <c r="D110" s="215"/>
      <c r="E110" s="148" t="s">
        <v>247</v>
      </c>
      <c r="F110" s="148"/>
      <c r="G110" s="102" t="s">
        <v>92</v>
      </c>
      <c r="H110" s="102" t="s">
        <v>91</v>
      </c>
      <c r="I110" s="102" t="s">
        <v>136</v>
      </c>
      <c r="J110" s="11"/>
      <c r="K110" s="195" t="str">
        <f>IF(OR(ISBLANK(I113),ISBLANK(#REF!),ISBLANK(#REF!)),"Not measured",(I113)/(#REF!+#REF!))</f>
        <v>Not measured</v>
      </c>
      <c r="L110" s="130"/>
      <c r="M110" s="30"/>
    </row>
    <row r="111" spans="4:13" ht="19" customHeight="1" outlineLevel="1" x14ac:dyDescent="0.2">
      <c r="D111" s="215"/>
      <c r="E111" s="212" t="s">
        <v>13</v>
      </c>
      <c r="F111" s="212"/>
      <c r="G111" s="212"/>
      <c r="H111" s="212"/>
      <c r="I111" s="212"/>
      <c r="J111" s="212"/>
      <c r="K111" s="212"/>
      <c r="L111" s="130"/>
      <c r="M111" s="30"/>
    </row>
    <row r="112" spans="4:13" outlineLevel="1" x14ac:dyDescent="0.2">
      <c r="D112" s="215"/>
      <c r="E112" s="197" t="s">
        <v>14</v>
      </c>
      <c r="F112" s="197"/>
      <c r="G112" s="198"/>
      <c r="H112" s="199" t="s">
        <v>15</v>
      </c>
      <c r="I112" s="199" t="s">
        <v>16</v>
      </c>
      <c r="J112" s="199" t="s">
        <v>17</v>
      </c>
      <c r="K112" s="200" t="s">
        <v>18</v>
      </c>
      <c r="L112" s="130"/>
      <c r="M112" s="30"/>
    </row>
    <row r="113" spans="4:13" outlineLevel="1" x14ac:dyDescent="0.2">
      <c r="D113" s="215"/>
      <c r="E113" s="184"/>
      <c r="F113" s="184"/>
      <c r="G113" s="185"/>
      <c r="H113" s="189"/>
      <c r="I113" s="189"/>
      <c r="J113" s="189"/>
      <c r="K113" s="180"/>
      <c r="L113" s="130"/>
      <c r="M113" s="30"/>
    </row>
    <row r="114" spans="4:13" ht="23.5" customHeight="1" outlineLevel="1" x14ac:dyDescent="0.2">
      <c r="D114" s="215"/>
      <c r="E114" s="203" t="s">
        <v>248</v>
      </c>
      <c r="F114" s="203"/>
      <c r="G114" s="203"/>
      <c r="H114" s="50" t="s">
        <v>79</v>
      </c>
      <c r="I114" s="113">
        <f>'Input_Value Proposition'!I55+'Input_Value Proposition'!I56+'Input_Backend Infra &amp; Overheads'!I115</f>
        <v>0</v>
      </c>
      <c r="J114" s="102" t="s">
        <v>49</v>
      </c>
      <c r="K114" s="105"/>
      <c r="L114" s="130"/>
      <c r="M114" s="30"/>
    </row>
    <row r="115" spans="4:13" ht="35" outlineLevel="1" thickBot="1" x14ac:dyDescent="0.25">
      <c r="D115" s="216"/>
      <c r="E115" s="148" t="s">
        <v>249</v>
      </c>
      <c r="F115" s="148"/>
      <c r="G115" s="148"/>
      <c r="H115" s="105" t="s">
        <v>250</v>
      </c>
      <c r="I115" s="12"/>
      <c r="J115" s="102" t="s">
        <v>49</v>
      </c>
      <c r="K115" s="105"/>
      <c r="L115" s="130"/>
      <c r="M115" s="31"/>
    </row>
    <row r="116" spans="4:13" x14ac:dyDescent="0.2">
      <c r="E116" s="139"/>
      <c r="F116" s="139"/>
      <c r="G116" s="139"/>
      <c r="H116" s="139"/>
      <c r="I116" s="139"/>
      <c r="J116" s="139"/>
      <c r="K116" s="139"/>
    </row>
  </sheetData>
  <sheetProtection algorithmName="SHA-512" hashValue="dzeoJddHPI3g23dENkEnm2168GMvOUq8Tb98/skl6OzBMHD5LeHCd58+nuimRWsEAMoJ6EW0kasiE/vVjsQH8A==" saltValue="IWDGdn7/plFlt/x3Tg0mTw==" spinCount="100000" sheet="1" objects="1" scenarios="1" formatRows="0"/>
  <mergeCells count="147">
    <mergeCell ref="D1:J1"/>
    <mergeCell ref="D17:D26"/>
    <mergeCell ref="E17:K17"/>
    <mergeCell ref="E18:F19"/>
    <mergeCell ref="G18:I18"/>
    <mergeCell ref="J18:J19"/>
    <mergeCell ref="K18:K19"/>
    <mergeCell ref="H10:H11"/>
    <mergeCell ref="I10:I11"/>
    <mergeCell ref="J10:J11"/>
    <mergeCell ref="K10:K11"/>
    <mergeCell ref="E12:G12"/>
    <mergeCell ref="E13:G13"/>
    <mergeCell ref="D5:D13"/>
    <mergeCell ref="E5:K5"/>
    <mergeCell ref="E6:F7"/>
    <mergeCell ref="G6:I6"/>
    <mergeCell ref="J6:J7"/>
    <mergeCell ref="K6:K7"/>
    <mergeCell ref="E9:K9"/>
    <mergeCell ref="E10:G11"/>
    <mergeCell ref="K20:K21"/>
    <mergeCell ref="E21:F21"/>
    <mergeCell ref="E22:K22"/>
    <mergeCell ref="E8:F8"/>
    <mergeCell ref="E34:F34"/>
    <mergeCell ref="E35:K35"/>
    <mergeCell ref="E36:G37"/>
    <mergeCell ref="H36:H37"/>
    <mergeCell ref="I36:I37"/>
    <mergeCell ref="J36:J37"/>
    <mergeCell ref="K36:K37"/>
    <mergeCell ref="E25:G25"/>
    <mergeCell ref="E26:G26"/>
    <mergeCell ref="E30:K30"/>
    <mergeCell ref="E31:F32"/>
    <mergeCell ref="G31:I31"/>
    <mergeCell ref="J31:J32"/>
    <mergeCell ref="K31:K32"/>
    <mergeCell ref="E33:F33"/>
    <mergeCell ref="K33:K34"/>
    <mergeCell ref="H8:I8"/>
    <mergeCell ref="H21:I21"/>
    <mergeCell ref="E20:F20"/>
    <mergeCell ref="E56:G56"/>
    <mergeCell ref="E48:K48"/>
    <mergeCell ref="E23:G24"/>
    <mergeCell ref="H23:H24"/>
    <mergeCell ref="I23:I24"/>
    <mergeCell ref="J23:J24"/>
    <mergeCell ref="K23:K24"/>
    <mergeCell ref="J49:J50"/>
    <mergeCell ref="K49:K50"/>
    <mergeCell ref="E55:G55"/>
    <mergeCell ref="K51:K65"/>
    <mergeCell ref="H51:H65"/>
    <mergeCell ref="J51:J65"/>
    <mergeCell ref="E40:G40"/>
    <mergeCell ref="E38:G38"/>
    <mergeCell ref="E39:G39"/>
    <mergeCell ref="D44:D65"/>
    <mergeCell ref="E44:K44"/>
    <mergeCell ref="E45:F46"/>
    <mergeCell ref="G45:I45"/>
    <mergeCell ref="J45:J46"/>
    <mergeCell ref="K45:K46"/>
    <mergeCell ref="E47:F47"/>
    <mergeCell ref="D30:D40"/>
    <mergeCell ref="E51:G51"/>
    <mergeCell ref="E61:G61"/>
    <mergeCell ref="E62:G62"/>
    <mergeCell ref="E63:G63"/>
    <mergeCell ref="E52:G52"/>
    <mergeCell ref="E53:G53"/>
    <mergeCell ref="E54:G54"/>
    <mergeCell ref="E64:G64"/>
    <mergeCell ref="E65:G65"/>
    <mergeCell ref="E49:G50"/>
    <mergeCell ref="H49:H50"/>
    <mergeCell ref="I49:I50"/>
    <mergeCell ref="E60:G60"/>
    <mergeCell ref="E59:G59"/>
    <mergeCell ref="E58:G58"/>
    <mergeCell ref="E57:G57"/>
    <mergeCell ref="D69:D76"/>
    <mergeCell ref="E69:K69"/>
    <mergeCell ref="E70:F71"/>
    <mergeCell ref="G70:I70"/>
    <mergeCell ref="J70:J71"/>
    <mergeCell ref="K70:K71"/>
    <mergeCell ref="E72:F72"/>
    <mergeCell ref="E92:G92"/>
    <mergeCell ref="I74:I75"/>
    <mergeCell ref="J74:J75"/>
    <mergeCell ref="K74:K75"/>
    <mergeCell ref="E86:K86"/>
    <mergeCell ref="E87:G88"/>
    <mergeCell ref="H87:H88"/>
    <mergeCell ref="I87:I88"/>
    <mergeCell ref="J87:J88"/>
    <mergeCell ref="K87:K88"/>
    <mergeCell ref="E76:G76"/>
    <mergeCell ref="E73:K73"/>
    <mergeCell ref="E74:G75"/>
    <mergeCell ref="H74:H75"/>
    <mergeCell ref="D106:D115"/>
    <mergeCell ref="E106:K106"/>
    <mergeCell ref="E107:F108"/>
    <mergeCell ref="G107:I107"/>
    <mergeCell ref="J107:J108"/>
    <mergeCell ref="K107:K108"/>
    <mergeCell ref="E109:F109"/>
    <mergeCell ref="K109:K110"/>
    <mergeCell ref="D80:D102"/>
    <mergeCell ref="E80:K80"/>
    <mergeCell ref="E81:F82"/>
    <mergeCell ref="E97:G97"/>
    <mergeCell ref="G81:I81"/>
    <mergeCell ref="E98:G98"/>
    <mergeCell ref="E99:G99"/>
    <mergeCell ref="E90:G90"/>
    <mergeCell ref="E115:G115"/>
    <mergeCell ref="J81:J82"/>
    <mergeCell ref="K81:K82"/>
    <mergeCell ref="K83:K85"/>
    <mergeCell ref="E83:E85"/>
    <mergeCell ref="E114:G114"/>
    <mergeCell ref="E100:G100"/>
    <mergeCell ref="E110:F110"/>
    <mergeCell ref="E111:K111"/>
    <mergeCell ref="E112:G113"/>
    <mergeCell ref="H112:H113"/>
    <mergeCell ref="I112:I113"/>
    <mergeCell ref="J112:J113"/>
    <mergeCell ref="K112:K113"/>
    <mergeCell ref="E91:G91"/>
    <mergeCell ref="E102:G102"/>
    <mergeCell ref="K89:K94"/>
    <mergeCell ref="E94:G94"/>
    <mergeCell ref="E101:G101"/>
    <mergeCell ref="H93:H94"/>
    <mergeCell ref="E93:G93"/>
    <mergeCell ref="E89:G89"/>
    <mergeCell ref="K97:K102"/>
    <mergeCell ref="E96:G96"/>
    <mergeCell ref="E95:G95"/>
    <mergeCell ref="G109:I109"/>
  </mergeCells>
  <phoneticPr fontId="11" type="noConversion"/>
  <dataValidations count="1">
    <dataValidation type="list" allowBlank="1" showInputMessage="1" showErrorMessage="1" sqref="I51:I65" xr:uid="{8AFE5420-9FE3-6B40-97C5-B30316C5D6F5}">
      <formula1>#REF!</formula1>
    </dataValidation>
  </dataValidations>
  <pageMargins left="0.7" right="0.7" top="0.75" bottom="0.75" header="0.3" footer="0.3"/>
  <ignoredErrors>
    <ignoredError sqref="H83 I47"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B842-0DBB-CB45-AAB8-20B5BAFA9AD0}">
  <dimension ref="B1:J42"/>
  <sheetViews>
    <sheetView showGridLines="0" zoomScaleNormal="100" workbookViewId="0">
      <pane ySplit="3" topLeftCell="A4" activePane="bottomLeft" state="frozen"/>
      <selection pane="bottomLeft" activeCell="C5" sqref="C5"/>
    </sheetView>
  </sheetViews>
  <sheetFormatPr baseColWidth="10" defaultColWidth="10.83203125" defaultRowHeight="16" x14ac:dyDescent="0.2"/>
  <cols>
    <col min="1" max="1" width="3.33203125" style="50" customWidth="1"/>
    <col min="2" max="2" width="20.6640625" style="50" customWidth="1"/>
    <col min="3" max="3" width="48.83203125" style="50" customWidth="1"/>
    <col min="4" max="4" width="15.33203125" style="50" customWidth="1"/>
    <col min="5" max="5" width="19.5" style="50" bestFit="1" customWidth="1"/>
    <col min="6" max="8" width="18.33203125" style="50" customWidth="1"/>
    <col min="9" max="9" width="12.5" style="25" customWidth="1"/>
    <col min="10" max="10" width="2.83203125" style="50" customWidth="1"/>
    <col min="11" max="16384" width="10.83203125" style="50"/>
  </cols>
  <sheetData>
    <row r="1" spans="2:10" ht="42.5" customHeight="1" thickBot="1" x14ac:dyDescent="0.25">
      <c r="B1" s="49" t="s">
        <v>340</v>
      </c>
    </row>
    <row r="2" spans="2:10" s="51" customFormat="1" ht="24" customHeight="1" x14ac:dyDescent="0.2">
      <c r="B2" s="231" t="s">
        <v>251</v>
      </c>
      <c r="C2" s="233" t="s">
        <v>252</v>
      </c>
      <c r="D2" s="233" t="s">
        <v>4</v>
      </c>
      <c r="E2" s="233"/>
      <c r="F2" s="233" t="s">
        <v>5</v>
      </c>
      <c r="G2" s="233"/>
      <c r="H2" s="233"/>
      <c r="I2" s="238" t="s">
        <v>253</v>
      </c>
    </row>
    <row r="3" spans="2:10" s="51" customFormat="1" x14ac:dyDescent="0.2">
      <c r="B3" s="232"/>
      <c r="C3" s="234"/>
      <c r="D3" s="234"/>
      <c r="E3" s="234"/>
      <c r="F3" s="52" t="s">
        <v>8</v>
      </c>
      <c r="G3" s="52" t="s">
        <v>9</v>
      </c>
      <c r="H3" s="52" t="s">
        <v>317</v>
      </c>
      <c r="I3" s="239"/>
    </row>
    <row r="4" spans="2:10" x14ac:dyDescent="0.2">
      <c r="B4" s="242" t="s">
        <v>319</v>
      </c>
      <c r="C4" s="53" t="s">
        <v>322</v>
      </c>
      <c r="D4" s="236"/>
      <c r="E4" s="236"/>
      <c r="F4" s="54" t="s">
        <v>10</v>
      </c>
      <c r="G4" s="54" t="s">
        <v>11</v>
      </c>
      <c r="H4" s="54" t="s">
        <v>12</v>
      </c>
      <c r="I4" s="55" t="str">
        <f>IF(AND('Input_Value Proposition'!I8="",'Input_Value Proposition'!J8="Not measured or direct answer provided"),J4,IF('Input_Value Proposition'!I8="",'Input_Value Proposition'!J8,'Input_Value Proposition'!I8))</f>
        <v>Not measured</v>
      </c>
      <c r="J4" s="5" t="s">
        <v>164</v>
      </c>
    </row>
    <row r="5" spans="2:10" ht="101.5" customHeight="1" x14ac:dyDescent="0.2">
      <c r="B5" s="242"/>
      <c r="C5" s="56" t="s">
        <v>323</v>
      </c>
      <c r="D5" s="229"/>
      <c r="E5" s="229"/>
      <c r="F5" s="57" t="s">
        <v>23</v>
      </c>
      <c r="G5" s="57" t="s">
        <v>24</v>
      </c>
      <c r="H5" s="57" t="s">
        <v>25</v>
      </c>
      <c r="I5" s="58" t="str">
        <f>IF('Input_Value Proposition'!I20="",Output!J4,'Input_Value Proposition'!I20)</f>
        <v>Not measured</v>
      </c>
    </row>
    <row r="6" spans="2:10" ht="24" x14ac:dyDescent="0.2">
      <c r="B6" s="242"/>
      <c r="C6" s="235" t="s">
        <v>324</v>
      </c>
      <c r="D6" s="59" t="s">
        <v>27</v>
      </c>
      <c r="E6" s="59" t="s">
        <v>27</v>
      </c>
      <c r="F6" s="236" t="s">
        <v>28</v>
      </c>
      <c r="G6" s="236"/>
      <c r="H6" s="54">
        <v>1</v>
      </c>
      <c r="I6" s="60" t="str">
        <f>IF('Input_Value Proposition'!I27="",Output!J4,'Input_Value Proposition'!I27)</f>
        <v>Not measured</v>
      </c>
    </row>
    <row r="7" spans="2:10" ht="24" customHeight="1" x14ac:dyDescent="0.2">
      <c r="B7" s="242"/>
      <c r="C7" s="235"/>
      <c r="D7" s="237" t="s">
        <v>30</v>
      </c>
      <c r="E7" s="237"/>
      <c r="F7" s="54">
        <v>1</v>
      </c>
      <c r="G7" s="54">
        <v>2</v>
      </c>
      <c r="H7" s="54" t="s">
        <v>31</v>
      </c>
      <c r="I7" s="60" t="str">
        <f>IF('Input_Value Proposition'!I28="",Output!J4,'Input_Value Proposition'!I28)</f>
        <v>Not measured</v>
      </c>
    </row>
    <row r="8" spans="2:10" ht="24" customHeight="1" x14ac:dyDescent="0.2">
      <c r="B8" s="242"/>
      <c r="C8" s="56" t="s">
        <v>325</v>
      </c>
      <c r="D8" s="57"/>
      <c r="E8" s="57"/>
      <c r="F8" s="229">
        <v>1</v>
      </c>
      <c r="G8" s="229"/>
      <c r="H8" s="57" t="s">
        <v>28</v>
      </c>
      <c r="I8" s="61" t="str">
        <f>IF('Input_Value Proposition'!I39="",Output!J4,'Input_Value Proposition'!I39)</f>
        <v>Not measured</v>
      </c>
    </row>
    <row r="9" spans="2:10" ht="16" customHeight="1" x14ac:dyDescent="0.2">
      <c r="B9" s="242"/>
      <c r="C9" s="235" t="s">
        <v>326</v>
      </c>
      <c r="D9" s="236" t="s">
        <v>39</v>
      </c>
      <c r="E9" s="236"/>
      <c r="F9" s="54" t="s">
        <v>254</v>
      </c>
      <c r="G9" s="54" t="s">
        <v>41</v>
      </c>
      <c r="H9" s="54" t="s">
        <v>42</v>
      </c>
      <c r="I9" s="62" t="str">
        <f>IF(AND('Input_Value Proposition'!J50="",'Input_Value Proposition'!K50="Not measured or direct answer provided"),J4,IF('Input_Value Proposition'!J50="",'Input_Value Proposition'!K50,'Input_Value Proposition'!J50))</f>
        <v>Not measured</v>
      </c>
    </row>
    <row r="10" spans="2:10" x14ac:dyDescent="0.2">
      <c r="B10" s="242"/>
      <c r="C10" s="235"/>
      <c r="D10" s="236" t="s">
        <v>43</v>
      </c>
      <c r="E10" s="236"/>
      <c r="F10" s="54" t="s">
        <v>44</v>
      </c>
      <c r="G10" s="54" t="s">
        <v>45</v>
      </c>
      <c r="H10" s="54" t="s">
        <v>46</v>
      </c>
      <c r="I10" s="62" t="str">
        <f>IF(AND('Input_Value Proposition'!J51="",'Input_Value Proposition'!K50="Not measured or direct answer provided"),J4,IF('Input_Value Proposition'!J51="",'Input_Value Proposition'!K50,'Input_Value Proposition'!J51))</f>
        <v>Not measured</v>
      </c>
    </row>
    <row r="11" spans="2:10" ht="24" customHeight="1" x14ac:dyDescent="0.2">
      <c r="B11" s="242"/>
      <c r="C11" s="230" t="s">
        <v>327</v>
      </c>
      <c r="D11" s="229" t="s">
        <v>57</v>
      </c>
      <c r="E11" s="229"/>
      <c r="F11" s="229" t="s">
        <v>362</v>
      </c>
      <c r="G11" s="229"/>
      <c r="H11" s="229"/>
      <c r="I11" s="63" t="str">
        <f>IF(AND('Input_Value Proposition'!I64="",'Input_Value Proposition'!J64="Not measured or direct answer provided"),J4,IF('Input_Value Proposition'!I64="",'Input_Value Proposition'!J64,'Input_Value Proposition'!I64))</f>
        <v>Not measured</v>
      </c>
    </row>
    <row r="12" spans="2:10" x14ac:dyDescent="0.2">
      <c r="B12" s="242"/>
      <c r="C12" s="230"/>
      <c r="D12" s="229" t="s">
        <v>58</v>
      </c>
      <c r="E12" s="229"/>
      <c r="F12" s="229"/>
      <c r="G12" s="229"/>
      <c r="H12" s="229"/>
      <c r="I12" s="63" t="str">
        <f>IF(AND('Input_Value Proposition'!I65="",'Input_Value Proposition'!J65="Not measured or direct answer provided"),J4,IF('Input_Value Proposition'!I65="",'Input_Value Proposition'!J65,'Input_Value Proposition'!I65))</f>
        <v>Not measured</v>
      </c>
    </row>
    <row r="13" spans="2:10" ht="17" thickBot="1" x14ac:dyDescent="0.25">
      <c r="B13" s="242"/>
      <c r="C13" s="64" t="s">
        <v>328</v>
      </c>
      <c r="D13" s="240" t="s">
        <v>64</v>
      </c>
      <c r="E13" s="240"/>
      <c r="F13" s="54" t="s">
        <v>65</v>
      </c>
      <c r="G13" s="54" t="s">
        <v>66</v>
      </c>
      <c r="H13" s="54" t="s">
        <v>67</v>
      </c>
      <c r="I13" s="62" t="str">
        <f>IF(AND('Input_Value Proposition'!I78="",'Input_Value Proposition'!J78="Not measured or direct answer provided"),J4,IF('Input_Value Proposition'!I78="",'Input_Value Proposition'!J78,'Input_Value Proposition'!I78))</f>
        <v>Not measured</v>
      </c>
    </row>
    <row r="14" spans="2:10" x14ac:dyDescent="0.2">
      <c r="B14" s="241" t="s">
        <v>320</v>
      </c>
      <c r="C14" s="65" t="s">
        <v>329</v>
      </c>
      <c r="D14" s="244" t="s">
        <v>255</v>
      </c>
      <c r="E14" s="244"/>
      <c r="F14" s="66" t="s">
        <v>75</v>
      </c>
      <c r="G14" s="66" t="s">
        <v>76</v>
      </c>
      <c r="H14" s="66" t="s">
        <v>77</v>
      </c>
      <c r="I14" s="67" t="str">
        <f>IF(AND('Input_Sales &amp; Marketing'!J8="",'Input_Sales &amp; Marketing'!K8="Not measured or direct answer provided"),J4,IF('Input_Sales &amp; Marketing'!J8="",'Input_Sales &amp; Marketing'!K8,'Input_Sales &amp; Marketing'!J8))</f>
        <v>Not measured</v>
      </c>
    </row>
    <row r="15" spans="2:10" ht="22" customHeight="1" x14ac:dyDescent="0.2">
      <c r="B15" s="242"/>
      <c r="C15" s="245" t="s">
        <v>330</v>
      </c>
      <c r="D15" s="240" t="s">
        <v>83</v>
      </c>
      <c r="E15" s="68" t="s">
        <v>84</v>
      </c>
      <c r="F15" s="68" t="s">
        <v>352</v>
      </c>
      <c r="G15" s="68" t="s">
        <v>85</v>
      </c>
      <c r="H15" s="68" t="s">
        <v>86</v>
      </c>
      <c r="I15" s="62" t="str">
        <f>IF(AND('Input_Sales &amp; Marketing'!J21="",'Input_Sales &amp; Marketing'!K21="Not measured or direct answer provided"),J4,IF('Input_Sales &amp; Marketing'!J21="",'Input_Sales &amp; Marketing'!K21,'Input_Sales &amp; Marketing'!J21))</f>
        <v>Not measured</v>
      </c>
    </row>
    <row r="16" spans="2:10" ht="22" customHeight="1" x14ac:dyDescent="0.2">
      <c r="B16" s="242"/>
      <c r="C16" s="245"/>
      <c r="D16" s="240"/>
      <c r="E16" s="68" t="s">
        <v>256</v>
      </c>
      <c r="F16" s="68" t="s">
        <v>353</v>
      </c>
      <c r="G16" s="68" t="s">
        <v>88</v>
      </c>
      <c r="H16" s="68" t="s">
        <v>89</v>
      </c>
      <c r="I16" s="62" t="str">
        <f>IF(AND('Input_Sales &amp; Marketing'!J22="",'Input_Sales &amp; Marketing'!K21="Not measured or direct answer provided"),J4,IF('Input_Sales &amp; Marketing'!J22="",'Input_Sales &amp; Marketing'!K21,'Input_Sales &amp; Marketing'!J22))</f>
        <v>Not measured</v>
      </c>
    </row>
    <row r="17" spans="2:9" ht="22" customHeight="1" x14ac:dyDescent="0.2">
      <c r="B17" s="242"/>
      <c r="C17" s="245"/>
      <c r="D17" s="240"/>
      <c r="E17" s="68" t="s">
        <v>257</v>
      </c>
      <c r="F17" s="68" t="s">
        <v>353</v>
      </c>
      <c r="G17" s="68" t="s">
        <v>91</v>
      </c>
      <c r="H17" s="68" t="s">
        <v>92</v>
      </c>
      <c r="I17" s="62" t="str">
        <f>IF(AND('Input_Sales &amp; Marketing'!J23="",'Input_Sales &amp; Marketing'!K21="Not measured or direct answer provided"),J4,IF('Input_Sales &amp; Marketing'!J23="",'Input_Sales &amp; Marketing'!K21,'Input_Sales &amp; Marketing'!J23))</f>
        <v>Not measured</v>
      </c>
    </row>
    <row r="18" spans="2:9" ht="47.5" customHeight="1" x14ac:dyDescent="0.2">
      <c r="B18" s="242"/>
      <c r="C18" s="246" t="s">
        <v>331</v>
      </c>
      <c r="D18" s="248" t="s">
        <v>98</v>
      </c>
      <c r="E18" s="69" t="s">
        <v>360</v>
      </c>
      <c r="F18" s="69" t="s">
        <v>99</v>
      </c>
      <c r="G18" s="69" t="s">
        <v>100</v>
      </c>
      <c r="H18" s="69" t="s">
        <v>101</v>
      </c>
      <c r="I18" s="61" t="str">
        <f>IF(AND('Input_Sales &amp; Marketing'!J37="",'Input_Sales &amp; Marketing'!K37="Not measured or direct answer provided"),J4,IF('Input_Sales &amp; Marketing'!J37="",'Input_Sales &amp; Marketing'!K37,'Input_Sales &amp; Marketing'!J37))</f>
        <v>Not measured</v>
      </c>
    </row>
    <row r="19" spans="2:9" ht="57" customHeight="1" x14ac:dyDescent="0.2">
      <c r="B19" s="242"/>
      <c r="C19" s="246"/>
      <c r="D19" s="248"/>
      <c r="E19" s="69" t="s">
        <v>102</v>
      </c>
      <c r="F19" s="69" t="s">
        <v>103</v>
      </c>
      <c r="G19" s="69" t="s">
        <v>104</v>
      </c>
      <c r="H19" s="69" t="s">
        <v>105</v>
      </c>
      <c r="I19" s="61" t="str">
        <f>IF(AND('Input_Sales &amp; Marketing'!J38="",'Input_Sales &amp; Marketing'!K38="Not measured or direct answer provided"),J4,IF('Input_Sales &amp; Marketing'!J38="",'Input_Sales &amp; Marketing'!K38,'Input_Sales &amp; Marketing'!J38))</f>
        <v>Not measured</v>
      </c>
    </row>
    <row r="20" spans="2:9" ht="24" x14ac:dyDescent="0.2">
      <c r="B20" s="242"/>
      <c r="C20" s="245" t="s">
        <v>341</v>
      </c>
      <c r="D20" s="248"/>
      <c r="E20" s="68" t="s">
        <v>118</v>
      </c>
      <c r="F20" s="68" t="s">
        <v>354</v>
      </c>
      <c r="G20" s="68" t="s">
        <v>355</v>
      </c>
      <c r="H20" s="70" t="s">
        <v>356</v>
      </c>
      <c r="I20" s="71" t="str">
        <f>IF(AND('Input_Sales &amp; Marketing'!J53="",'Input_Sales &amp; Marketing'!K53="Not measured or direct answer provided"),J4,IF('Input_Sales &amp; Marketing'!J53="",'Input_Sales &amp; Marketing'!K53,'Input_Sales &amp; Marketing'!J53))</f>
        <v>Not measured</v>
      </c>
    </row>
    <row r="21" spans="2:9" ht="24" customHeight="1" x14ac:dyDescent="0.2">
      <c r="B21" s="242"/>
      <c r="C21" s="245"/>
      <c r="D21" s="248"/>
      <c r="E21" s="68" t="s">
        <v>119</v>
      </c>
      <c r="F21" s="68" t="s">
        <v>120</v>
      </c>
      <c r="G21" s="68" t="s">
        <v>121</v>
      </c>
      <c r="H21" s="70" t="s">
        <v>122</v>
      </c>
      <c r="I21" s="71" t="str">
        <f>IF(AND('Input_Sales &amp; Marketing'!J54="",'Input_Sales &amp; Marketing'!K54="Not measured or direct answer provided"),J4,IF('Input_Sales &amp; Marketing'!J54="",'Input_Sales &amp; Marketing'!K54,'Input_Sales &amp; Marketing'!J54))</f>
        <v>Not measured</v>
      </c>
    </row>
    <row r="22" spans="2:9" x14ac:dyDescent="0.2">
      <c r="B22" s="242"/>
      <c r="C22" s="246" t="s">
        <v>332</v>
      </c>
      <c r="D22" s="248"/>
      <c r="E22" s="69" t="s">
        <v>173</v>
      </c>
      <c r="F22" s="69" t="s">
        <v>128</v>
      </c>
      <c r="G22" s="69" t="s">
        <v>129</v>
      </c>
      <c r="H22" s="69" t="s">
        <v>184</v>
      </c>
      <c r="I22" s="63" t="e">
        <f>IF(AND('Input_Sales &amp; Marketing'!J69="",'Input_Sales &amp; Marketing'!K69="Not measured or direct answer provided"),J4,IF('Input_Sales &amp; Marketing'!J69="",'Input_Sales &amp; Marketing'!K69,'Input_Sales &amp; Marketing'!J69))</f>
        <v>#VALUE!</v>
      </c>
    </row>
    <row r="23" spans="2:9" x14ac:dyDescent="0.2">
      <c r="B23" s="242"/>
      <c r="C23" s="246"/>
      <c r="D23" s="248"/>
      <c r="E23" s="69" t="s">
        <v>130</v>
      </c>
      <c r="F23" s="69" t="s">
        <v>131</v>
      </c>
      <c r="G23" s="248" t="s">
        <v>132</v>
      </c>
      <c r="H23" s="248"/>
      <c r="I23" s="63" t="e">
        <f>IF(AND('Input_Sales &amp; Marketing'!J70="",'Input_Sales &amp; Marketing'!K69="Not measured or direct answer provided"),J4,IF('Input_Sales &amp; Marketing'!J70="",'Input_Sales &amp; Marketing'!K69,'Input_Sales &amp; Marketing'!J70))</f>
        <v>#VALUE!</v>
      </c>
    </row>
    <row r="24" spans="2:9" x14ac:dyDescent="0.2">
      <c r="B24" s="242"/>
      <c r="C24" s="72" t="s">
        <v>298</v>
      </c>
      <c r="D24" s="248"/>
      <c r="E24" s="68"/>
      <c r="F24" s="68" t="s">
        <v>135</v>
      </c>
      <c r="G24" s="68" t="s">
        <v>88</v>
      </c>
      <c r="H24" s="68" t="s">
        <v>258</v>
      </c>
      <c r="I24" s="62" t="str">
        <f>IF(AND('Input_Sales &amp; Marketing'!J82="",'Input_Sales &amp; Marketing'!K82="Not measured or direct answer provided"),J4,IF('Input_Sales &amp; Marketing'!J82="",'Input_Sales &amp; Marketing'!K82,'Input_Sales &amp; Marketing'!J82))</f>
        <v>Not measured</v>
      </c>
    </row>
    <row r="25" spans="2:9" x14ac:dyDescent="0.2">
      <c r="B25" s="242"/>
      <c r="C25" s="246" t="s">
        <v>299</v>
      </c>
      <c r="D25" s="248"/>
      <c r="E25" s="69" t="s">
        <v>173</v>
      </c>
      <c r="F25" s="69" t="s">
        <v>137</v>
      </c>
      <c r="G25" s="73" t="s">
        <v>138</v>
      </c>
      <c r="H25" s="73" t="s">
        <v>139</v>
      </c>
      <c r="I25" s="61" t="str">
        <f>IF(AND('Input_Sales &amp; Marketing'!J94="",'Input_Sales &amp; Marketing'!K94="Not measured or direct answer provided"),J4,IF('Input_Sales &amp; Marketing'!J94="",'Input_Sales &amp; Marketing'!K94,'Input_Sales &amp; Marketing'!J94))</f>
        <v>Not measured</v>
      </c>
    </row>
    <row r="26" spans="2:9" x14ac:dyDescent="0.2">
      <c r="B26" s="242"/>
      <c r="C26" s="246"/>
      <c r="D26" s="248"/>
      <c r="E26" s="69" t="s">
        <v>130</v>
      </c>
      <c r="F26" s="69" t="s">
        <v>140</v>
      </c>
      <c r="G26" s="73" t="s">
        <v>141</v>
      </c>
      <c r="H26" s="73" t="s">
        <v>142</v>
      </c>
      <c r="I26" s="61" t="str">
        <f>IF(AND('Input_Sales &amp; Marketing'!J95="",'Input_Sales &amp; Marketing'!K94="Not measured or direct answer provided"),J4,IF('Input_Sales &amp; Marketing'!J95="",'Input_Sales &amp; Marketing'!K94,'Input_Sales &amp; Marketing'!J95))</f>
        <v>Not measured</v>
      </c>
    </row>
    <row r="27" spans="2:9" ht="21" customHeight="1" x14ac:dyDescent="0.2">
      <c r="B27" s="242"/>
      <c r="C27" s="245" t="s">
        <v>333</v>
      </c>
      <c r="D27" s="248"/>
      <c r="E27" s="68" t="s">
        <v>173</v>
      </c>
      <c r="F27" s="68" t="s">
        <v>92</v>
      </c>
      <c r="G27" s="74" t="s">
        <v>147</v>
      </c>
      <c r="H27" s="74" t="s">
        <v>148</v>
      </c>
      <c r="I27" s="62" t="str">
        <f>IF(AND('Input_Sales &amp; Marketing'!J107="",'Input_Sales &amp; Marketing'!K107="Not measured or direct answer provided"),J4,IF('Input_Sales &amp; Marketing'!J107="",'Input_Sales &amp; Marketing'!K107,'Input_Sales &amp; Marketing'!J107))</f>
        <v>Not measured</v>
      </c>
    </row>
    <row r="28" spans="2:9" ht="18" customHeight="1" x14ac:dyDescent="0.2">
      <c r="B28" s="242"/>
      <c r="C28" s="245"/>
      <c r="D28" s="248"/>
      <c r="E28" s="68" t="s">
        <v>130</v>
      </c>
      <c r="F28" s="68" t="s">
        <v>149</v>
      </c>
      <c r="G28" s="68" t="s">
        <v>150</v>
      </c>
      <c r="H28" s="68" t="s">
        <v>151</v>
      </c>
      <c r="I28" s="62" t="str">
        <f>IF(AND('Input_Sales &amp; Marketing'!J108="",'Input_Sales &amp; Marketing'!K107="Not measured or direct answer provided"),J4,IF('Input_Sales &amp; Marketing'!J108="",'Input_Sales &amp; Marketing'!K107,'Input_Sales &amp; Marketing'!J108))</f>
        <v>Not measured</v>
      </c>
    </row>
    <row r="29" spans="2:9" ht="23" customHeight="1" x14ac:dyDescent="0.2">
      <c r="B29" s="242"/>
      <c r="C29" s="246" t="s">
        <v>301</v>
      </c>
      <c r="D29" s="248"/>
      <c r="E29" s="69" t="s">
        <v>259</v>
      </c>
      <c r="F29" s="69" t="s">
        <v>154</v>
      </c>
      <c r="G29" s="69" t="s">
        <v>155</v>
      </c>
      <c r="H29" s="69" t="s">
        <v>67</v>
      </c>
      <c r="I29" s="63" t="str">
        <f>IF(AND('Input_Sales &amp; Marketing'!J120="",'Input_Sales &amp; Marketing'!K120="Not measured or direct answer provided"),J4,IF('Input_Sales &amp; Marketing'!J120="",'Input_Sales &amp; Marketing'!K120,'Input_Sales &amp; Marketing'!J120))</f>
        <v>Not measured</v>
      </c>
    </row>
    <row r="30" spans="2:9" ht="20" customHeight="1" thickBot="1" x14ac:dyDescent="0.25">
      <c r="B30" s="243"/>
      <c r="C30" s="247"/>
      <c r="D30" s="249"/>
      <c r="E30" s="75" t="s">
        <v>260</v>
      </c>
      <c r="F30" s="75" t="s">
        <v>157</v>
      </c>
      <c r="G30" s="75" t="s">
        <v>158</v>
      </c>
      <c r="H30" s="75" t="s">
        <v>159</v>
      </c>
      <c r="I30" s="76" t="str">
        <f>IF(AND('Input_Sales &amp; Marketing'!J121="",'Input_Sales &amp; Marketing'!K120="Not measured or direct answer provided"),J4,IF('Input_Sales &amp; Marketing'!J121="",'Input_Sales &amp; Marketing'!K120,'Input_Sales &amp; Marketing'!J121))</f>
        <v>Not measured</v>
      </c>
    </row>
    <row r="31" spans="2:9" ht="24" customHeight="1" x14ac:dyDescent="0.2">
      <c r="B31" s="242" t="s">
        <v>321</v>
      </c>
      <c r="C31" s="53" t="s">
        <v>334</v>
      </c>
      <c r="D31" s="236"/>
      <c r="E31" s="236"/>
      <c r="F31" s="59" t="s">
        <v>164</v>
      </c>
      <c r="G31" s="237" t="s">
        <v>165</v>
      </c>
      <c r="H31" s="237"/>
      <c r="I31" s="62" t="str">
        <f>IF(AND('Input_Backend Infra &amp; Overheads'!J8="",'Input_Backend Infra &amp; Overheads'!K8="Not measured or direct answer provided"),J4,IF('Input_Backend Infra &amp; Overheads'!J8="",'Input_Backend Infra &amp; Overheads'!K8,'Input_Backend Infra &amp; Overheads'!J8))</f>
        <v>Not measured</v>
      </c>
    </row>
    <row r="32" spans="2:9" ht="25" customHeight="1" x14ac:dyDescent="0.2">
      <c r="B32" s="242"/>
      <c r="C32" s="230" t="s">
        <v>335</v>
      </c>
      <c r="D32" s="252" t="s">
        <v>171</v>
      </c>
      <c r="E32" s="252"/>
      <c r="F32" s="77" t="s">
        <v>164</v>
      </c>
      <c r="G32" s="78"/>
      <c r="H32" s="78" t="s">
        <v>172</v>
      </c>
      <c r="I32" s="63" t="str">
        <f>IF(AND('Input_Backend Infra &amp; Overheads'!J20="",'Input_Backend Infra &amp; Overheads'!K20="Not measured or direct answer provided"),J4,IF('Input_Backend Infra &amp; Overheads'!J20="",'Input_Backend Infra &amp; Overheads'!K20,'Input_Backend Infra &amp; Overheads'!J20))</f>
        <v>Not measured</v>
      </c>
    </row>
    <row r="33" spans="2:9" ht="25" customHeight="1" x14ac:dyDescent="0.2">
      <c r="B33" s="242"/>
      <c r="C33" s="230"/>
      <c r="D33" s="252" t="s">
        <v>173</v>
      </c>
      <c r="E33" s="252"/>
      <c r="F33" s="77" t="s">
        <v>164</v>
      </c>
      <c r="G33" s="251" t="s">
        <v>372</v>
      </c>
      <c r="H33" s="251"/>
      <c r="I33" s="63" t="str">
        <f>IF(AND('Input_Backend Infra &amp; Overheads'!J21="",'Input_Backend Infra &amp; Overheads'!K20="Not measured or direct answer provided"),J4,IF('Input_Backend Infra &amp; Overheads'!J21="",'Input_Backend Infra &amp; Overheads'!K20,'Input_Backend Infra &amp; Overheads'!J21))</f>
        <v>Not measured</v>
      </c>
    </row>
    <row r="34" spans="2:9" ht="23" customHeight="1" x14ac:dyDescent="0.2">
      <c r="B34" s="242"/>
      <c r="C34" s="235" t="s">
        <v>336</v>
      </c>
      <c r="D34" s="236" t="s">
        <v>179</v>
      </c>
      <c r="E34" s="236"/>
      <c r="F34" s="54" t="s">
        <v>180</v>
      </c>
      <c r="G34" s="54" t="s">
        <v>41</v>
      </c>
      <c r="H34" s="54" t="s">
        <v>181</v>
      </c>
      <c r="I34" s="62" t="str">
        <f>IF(AND('Input_Backend Infra &amp; Overheads'!J33="",'Input_Backend Infra &amp; Overheads'!K33="Not measured or direct answer provided"),J4,IF('Input_Backend Infra &amp; Overheads'!J33="",'Input_Backend Infra &amp; Overheads'!K33,'Input_Backend Infra &amp; Overheads'!J33))</f>
        <v>Not measured</v>
      </c>
    </row>
    <row r="35" spans="2:9" ht="23" customHeight="1" x14ac:dyDescent="0.2">
      <c r="B35" s="242"/>
      <c r="C35" s="235"/>
      <c r="D35" s="236" t="s">
        <v>182</v>
      </c>
      <c r="E35" s="236"/>
      <c r="F35" s="54" t="s">
        <v>183</v>
      </c>
      <c r="G35" s="54" t="s">
        <v>91</v>
      </c>
      <c r="H35" s="54" t="s">
        <v>184</v>
      </c>
      <c r="I35" s="62" t="str">
        <f>IF(AND('Input_Backend Infra &amp; Overheads'!J34="",'Input_Backend Infra &amp; Overheads'!K33="Not measured or direct answer provided"),J4,IF('Input_Backend Infra &amp; Overheads'!J34="",'Input_Backend Infra &amp; Overheads'!K33,'Input_Backend Infra &amp; Overheads'!J34))</f>
        <v>Not measured</v>
      </c>
    </row>
    <row r="36" spans="2:9" ht="24" x14ac:dyDescent="0.2">
      <c r="B36" s="242"/>
      <c r="C36" s="56" t="s">
        <v>309</v>
      </c>
      <c r="D36" s="254"/>
      <c r="E36" s="254"/>
      <c r="F36" s="57" t="s">
        <v>188</v>
      </c>
      <c r="G36" s="79" t="s">
        <v>189</v>
      </c>
      <c r="H36" s="79" t="s">
        <v>190</v>
      </c>
      <c r="I36" s="58" t="str">
        <f>IF(AND('Input_Backend Infra &amp; Overheads'!J47="",'Input_Backend Infra &amp; Overheads'!K47="Not measured or direct answer provided"),J4,IF('Input_Backend Infra &amp; Overheads'!J47="",'Input_Backend Infra &amp; Overheads'!K47,'Input_Backend Infra &amp; Overheads'!J47))</f>
        <v>Not measured</v>
      </c>
    </row>
    <row r="37" spans="2:9" ht="24" x14ac:dyDescent="0.2">
      <c r="B37" s="242"/>
      <c r="C37" s="53" t="s">
        <v>337</v>
      </c>
      <c r="D37" s="255"/>
      <c r="E37" s="255"/>
      <c r="F37" s="54">
        <v>0</v>
      </c>
      <c r="G37" s="54">
        <v>1</v>
      </c>
      <c r="H37" s="54" t="s">
        <v>28</v>
      </c>
      <c r="I37" s="55" t="str">
        <f>IF('Input_Backend Infra &amp; Overheads'!J72="",Output!J4,'Input_Backend Infra &amp; Overheads'!J72)</f>
        <v>Not measured</v>
      </c>
    </row>
    <row r="38" spans="2:9" x14ac:dyDescent="0.2">
      <c r="B38" s="242"/>
      <c r="C38" s="230" t="s">
        <v>338</v>
      </c>
      <c r="D38" s="229" t="s">
        <v>130</v>
      </c>
      <c r="E38" s="229"/>
      <c r="F38" s="57" t="s">
        <v>213</v>
      </c>
      <c r="G38" s="79" t="s">
        <v>214</v>
      </c>
      <c r="H38" s="57" t="s">
        <v>215</v>
      </c>
      <c r="I38" s="81" t="e">
        <f>IF(AND('Input_Backend Infra &amp; Overheads'!J83="",'Input_Backend Infra &amp; Overheads'!K83="Not measured or direct answer provided"),J4,IF('Input_Backend Infra &amp; Overheads'!J83="",'Input_Backend Infra &amp; Overheads'!K83,'Input_Backend Infra &amp; Overheads'!J83))</f>
        <v>#DIV/0!</v>
      </c>
    </row>
    <row r="39" spans="2:9" x14ac:dyDescent="0.2">
      <c r="B39" s="242"/>
      <c r="C39" s="230"/>
      <c r="D39" s="229" t="s">
        <v>216</v>
      </c>
      <c r="E39" s="229"/>
      <c r="F39" s="57" t="s">
        <v>217</v>
      </c>
      <c r="G39" s="57" t="s">
        <v>218</v>
      </c>
      <c r="H39" s="57" t="s">
        <v>219</v>
      </c>
      <c r="I39" s="81" t="e">
        <f>IF(AND('Input_Backend Infra &amp; Overheads'!J84="",'Input_Backend Infra &amp; Overheads'!K83="Not measured or direct answer provided"),J4,IF('Input_Backend Infra &amp; Overheads'!J84="",'Input_Backend Infra &amp; Overheads'!K83,'Input_Backend Infra &amp; Overheads'!J84))</f>
        <v>#DIV/0!</v>
      </c>
    </row>
    <row r="40" spans="2:9" ht="25" customHeight="1" x14ac:dyDescent="0.2">
      <c r="B40" s="242"/>
      <c r="C40" s="230"/>
      <c r="D40" s="229" t="s">
        <v>220</v>
      </c>
      <c r="E40" s="229"/>
      <c r="F40" s="57" t="s">
        <v>221</v>
      </c>
      <c r="G40" s="57" t="s">
        <v>222</v>
      </c>
      <c r="H40" s="57" t="s">
        <v>223</v>
      </c>
      <c r="I40" s="81" t="e">
        <f>IF(AND('Input_Backend Infra &amp; Overheads'!J85="",'Input_Backend Infra &amp; Overheads'!K83="Not measured or direct answer provided"),J4,IF('Input_Backend Infra &amp; Overheads'!J85="",'Input_Backend Infra &amp; Overheads'!K83,'Input_Backend Infra &amp; Overheads'!J85))</f>
        <v>#DIV/0!</v>
      </c>
    </row>
    <row r="41" spans="2:9" x14ac:dyDescent="0.2">
      <c r="B41" s="242"/>
      <c r="C41" s="235" t="s">
        <v>339</v>
      </c>
      <c r="D41" s="236" t="s">
        <v>246</v>
      </c>
      <c r="E41" s="236"/>
      <c r="F41" s="236" t="s">
        <v>362</v>
      </c>
      <c r="G41" s="236"/>
      <c r="H41" s="236"/>
      <c r="I41" s="62" t="str">
        <f>IF(AND('Input_Backend Infra &amp; Overheads'!J109="",'Input_Backend Infra &amp; Overheads'!K109="Not measured or direct answer provided"),J4,IF('Input_Backend Infra &amp; Overheads'!J109="",'Input_Backend Infra &amp; Overheads'!K109,'Input_Backend Infra &amp; Overheads'!J109))</f>
        <v>Not measured</v>
      </c>
    </row>
    <row r="42" spans="2:9" ht="17" thickBot="1" x14ac:dyDescent="0.25">
      <c r="B42" s="243"/>
      <c r="C42" s="250"/>
      <c r="D42" s="253" t="s">
        <v>247</v>
      </c>
      <c r="E42" s="253"/>
      <c r="F42" s="80" t="s">
        <v>92</v>
      </c>
      <c r="G42" s="80" t="s">
        <v>91</v>
      </c>
      <c r="H42" s="80" t="s">
        <v>136</v>
      </c>
      <c r="I42" s="82" t="str">
        <f>IF(AND('Input_Backend Infra &amp; Overheads'!J110="",'Input_Backend Infra &amp; Overheads'!K109="Not measured or direct answer provided"),J4,IF('Input_Backend Infra &amp; Overheads'!J110="",'Input_Backend Infra &amp; Overheads'!K109,'Input_Backend Infra &amp; Overheads'!J110))</f>
        <v>Not measured</v>
      </c>
    </row>
  </sheetData>
  <sheetProtection algorithmName="SHA-512" hashValue="8DEXAJBzxSSRLztWu+tcX/vsl2gmQPDD69PTPFPawxmCWv8h2R+CN5hB3eCiY2+zfXE0XzxVmDIokDn10WP8dg==" saltValue="AjANwIpLKeqcU69JNxeThw==" spinCount="100000" sheet="1" objects="1" scenarios="1"/>
  <mergeCells count="52">
    <mergeCell ref="G33:H33"/>
    <mergeCell ref="D32:E32"/>
    <mergeCell ref="B31:B42"/>
    <mergeCell ref="F41:H41"/>
    <mergeCell ref="D42:E42"/>
    <mergeCell ref="D35:E35"/>
    <mergeCell ref="D36:E36"/>
    <mergeCell ref="D37:E37"/>
    <mergeCell ref="C38:C40"/>
    <mergeCell ref="D38:E38"/>
    <mergeCell ref="D39:E39"/>
    <mergeCell ref="D40:E40"/>
    <mergeCell ref="D31:E31"/>
    <mergeCell ref="G31:H31"/>
    <mergeCell ref="D33:E33"/>
    <mergeCell ref="C34:C35"/>
    <mergeCell ref="C20:C21"/>
    <mergeCell ref="C22:C23"/>
    <mergeCell ref="D34:E34"/>
    <mergeCell ref="C41:C42"/>
    <mergeCell ref="D41:E41"/>
    <mergeCell ref="C32:C33"/>
    <mergeCell ref="F11:H12"/>
    <mergeCell ref="I2:I3"/>
    <mergeCell ref="D13:E13"/>
    <mergeCell ref="B14:B30"/>
    <mergeCell ref="D14:E14"/>
    <mergeCell ref="B4:B13"/>
    <mergeCell ref="D4:E4"/>
    <mergeCell ref="D5:E5"/>
    <mergeCell ref="C27:C28"/>
    <mergeCell ref="C29:C30"/>
    <mergeCell ref="G23:H23"/>
    <mergeCell ref="C25:C26"/>
    <mergeCell ref="C15:C17"/>
    <mergeCell ref="D15:D17"/>
    <mergeCell ref="C18:C19"/>
    <mergeCell ref="D18:D30"/>
    <mergeCell ref="F2:H2"/>
    <mergeCell ref="C6:C7"/>
    <mergeCell ref="D7:E7"/>
    <mergeCell ref="F8:G8"/>
    <mergeCell ref="F6:G6"/>
    <mergeCell ref="D12:E12"/>
    <mergeCell ref="C11:C12"/>
    <mergeCell ref="B2:B3"/>
    <mergeCell ref="C2:C3"/>
    <mergeCell ref="D2:E3"/>
    <mergeCell ref="C9:C10"/>
    <mergeCell ref="D9:E9"/>
    <mergeCell ref="D10:E10"/>
    <mergeCell ref="D11:E11"/>
  </mergeCells>
  <pageMargins left="0.7" right="0.7" top="0.75" bottom="0.75" header="0.3" footer="0.3"/>
  <pageSetup paperSize="9" orientation="portrait" horizontalDpi="0" verticalDpi="0"/>
  <ignoredErrors>
    <ignoredError sqref="G26 G38 H36"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9A9B0-C8FE-F347-AF8B-E3652F611955}">
  <dimension ref="A1:F75"/>
  <sheetViews>
    <sheetView topLeftCell="A10" workbookViewId="0">
      <selection activeCell="C14" sqref="C14"/>
    </sheetView>
  </sheetViews>
  <sheetFormatPr baseColWidth="10" defaultColWidth="11" defaultRowHeight="16" x14ac:dyDescent="0.2"/>
  <cols>
    <col min="1" max="1" width="47.6640625" customWidth="1"/>
  </cols>
  <sheetData>
    <row r="1" spans="1:2" x14ac:dyDescent="0.2">
      <c r="A1" s="1" t="s">
        <v>14</v>
      </c>
    </row>
    <row r="2" spans="1:2" x14ac:dyDescent="0.2">
      <c r="A2" t="s">
        <v>261</v>
      </c>
    </row>
    <row r="3" spans="1:2" x14ac:dyDescent="0.2">
      <c r="A3" t="s">
        <v>262</v>
      </c>
    </row>
    <row r="5" spans="1:2" x14ac:dyDescent="0.2">
      <c r="A5" s="1" t="s">
        <v>263</v>
      </c>
    </row>
    <row r="6" spans="1:2" x14ac:dyDescent="0.2">
      <c r="A6" s="2" t="s">
        <v>264</v>
      </c>
      <c r="B6" s="3">
        <f>IFERROR(0,(B2-B3)/B2)</f>
        <v>0</v>
      </c>
    </row>
    <row r="8" spans="1:2" x14ac:dyDescent="0.2">
      <c r="A8" s="1" t="s">
        <v>14</v>
      </c>
    </row>
    <row r="9" spans="1:2" x14ac:dyDescent="0.2">
      <c r="A9" t="s">
        <v>265</v>
      </c>
    </row>
    <row r="10" spans="1:2" x14ac:dyDescent="0.2">
      <c r="A10" t="s">
        <v>266</v>
      </c>
    </row>
    <row r="12" spans="1:2" x14ac:dyDescent="0.2">
      <c r="A12" s="1" t="s">
        <v>267</v>
      </c>
    </row>
    <row r="13" spans="1:2" ht="34" x14ac:dyDescent="0.2">
      <c r="A13" s="4" t="s">
        <v>268</v>
      </c>
      <c r="B13" s="3">
        <f>IFERROR(0,B9/B10)</f>
        <v>0</v>
      </c>
    </row>
    <row r="15" spans="1:2" x14ac:dyDescent="0.2">
      <c r="A15" s="1" t="s">
        <v>14</v>
      </c>
    </row>
    <row r="16" spans="1:2" x14ac:dyDescent="0.2">
      <c r="A16" t="s">
        <v>269</v>
      </c>
    </row>
    <row r="17" spans="1:6" x14ac:dyDescent="0.2">
      <c r="A17" t="s">
        <v>270</v>
      </c>
    </row>
    <row r="19" spans="1:6" x14ac:dyDescent="0.2">
      <c r="A19" s="1" t="s">
        <v>267</v>
      </c>
    </row>
    <row r="20" spans="1:6" x14ac:dyDescent="0.2">
      <c r="A20" s="2" t="s">
        <v>271</v>
      </c>
      <c r="B20" s="3" t="e">
        <f>B16/B17</f>
        <v>#DIV/0!</v>
      </c>
    </row>
    <row r="22" spans="1:6" x14ac:dyDescent="0.2">
      <c r="A22" s="1" t="s">
        <v>14</v>
      </c>
      <c r="F22">
        <f>125*12</f>
        <v>1500</v>
      </c>
    </row>
    <row r="23" spans="1:6" x14ac:dyDescent="0.2">
      <c r="A23" t="s">
        <v>272</v>
      </c>
    </row>
    <row r="24" spans="1:6" x14ac:dyDescent="0.2">
      <c r="A24" t="s">
        <v>273</v>
      </c>
    </row>
    <row r="25" spans="1:6" x14ac:dyDescent="0.2">
      <c r="A25" t="s">
        <v>274</v>
      </c>
    </row>
    <row r="26" spans="1:6" x14ac:dyDescent="0.2">
      <c r="A26" t="s">
        <v>275</v>
      </c>
    </row>
    <row r="27" spans="1:6" x14ac:dyDescent="0.2">
      <c r="A27" t="s">
        <v>276</v>
      </c>
      <c r="B27">
        <f>B10</f>
        <v>0</v>
      </c>
    </row>
    <row r="29" spans="1:6" x14ac:dyDescent="0.2">
      <c r="A29" s="1" t="s">
        <v>267</v>
      </c>
    </row>
    <row r="30" spans="1:6" ht="34" x14ac:dyDescent="0.2">
      <c r="A30" s="4" t="s">
        <v>277</v>
      </c>
      <c r="B30" s="4" t="e">
        <f>(B23*B24+B25*B26)/B27</f>
        <v>#DIV/0!</v>
      </c>
    </row>
    <row r="32" spans="1:6" x14ac:dyDescent="0.2">
      <c r="A32" s="1" t="s">
        <v>14</v>
      </c>
    </row>
    <row r="33" spans="1:4" x14ac:dyDescent="0.2">
      <c r="A33" t="s">
        <v>272</v>
      </c>
      <c r="B33">
        <f>B23</f>
        <v>0</v>
      </c>
    </row>
    <row r="34" spans="1:4" x14ac:dyDescent="0.2">
      <c r="A34" t="s">
        <v>273</v>
      </c>
      <c r="B34">
        <f>B24</f>
        <v>0</v>
      </c>
    </row>
    <row r="35" spans="1:4" x14ac:dyDescent="0.2">
      <c r="A35" t="s">
        <v>276</v>
      </c>
      <c r="B35">
        <f>B27</f>
        <v>0</v>
      </c>
    </row>
    <row r="37" spans="1:4" x14ac:dyDescent="0.2">
      <c r="A37" s="1" t="s">
        <v>267</v>
      </c>
    </row>
    <row r="38" spans="1:4" ht="34" x14ac:dyDescent="0.2">
      <c r="A38" s="4" t="s">
        <v>278</v>
      </c>
      <c r="B38" s="4" t="e">
        <f>(B33*B34)/B35</f>
        <v>#DIV/0!</v>
      </c>
    </row>
    <row r="40" spans="1:4" x14ac:dyDescent="0.2">
      <c r="A40" s="1" t="s">
        <v>14</v>
      </c>
    </row>
    <row r="41" spans="1:4" x14ac:dyDescent="0.2">
      <c r="A41" t="s">
        <v>279</v>
      </c>
    </row>
    <row r="42" spans="1:4" x14ac:dyDescent="0.2">
      <c r="A42" t="s">
        <v>280</v>
      </c>
      <c r="B42">
        <f>B34</f>
        <v>0</v>
      </c>
    </row>
    <row r="43" spans="1:4" x14ac:dyDescent="0.2">
      <c r="A43" t="s">
        <v>281</v>
      </c>
      <c r="B43">
        <v>1</v>
      </c>
    </row>
    <row r="45" spans="1:4" x14ac:dyDescent="0.2">
      <c r="A45" s="1" t="s">
        <v>267</v>
      </c>
      <c r="D45" t="s">
        <v>282</v>
      </c>
    </row>
    <row r="46" spans="1:4" ht="17" x14ac:dyDescent="0.2">
      <c r="A46" s="4" t="s">
        <v>283</v>
      </c>
      <c r="B46" s="4" t="e">
        <f>(B41/B42)/B43</f>
        <v>#DIV/0!</v>
      </c>
    </row>
    <row r="48" spans="1:4" x14ac:dyDescent="0.2">
      <c r="A48" s="1" t="s">
        <v>14</v>
      </c>
    </row>
    <row r="49" spans="1:2" x14ac:dyDescent="0.2">
      <c r="A49" t="s">
        <v>284</v>
      </c>
    </row>
    <row r="50" spans="1:2" x14ac:dyDescent="0.2">
      <c r="A50" t="s">
        <v>285</v>
      </c>
    </row>
    <row r="51" spans="1:2" x14ac:dyDescent="0.2">
      <c r="A51" t="s">
        <v>281</v>
      </c>
      <c r="B51">
        <v>1</v>
      </c>
    </row>
    <row r="53" spans="1:2" x14ac:dyDescent="0.2">
      <c r="A53" s="1" t="s">
        <v>267</v>
      </c>
    </row>
    <row r="54" spans="1:2" ht="17" x14ac:dyDescent="0.2">
      <c r="A54" s="4" t="s">
        <v>286</v>
      </c>
      <c r="B54" s="4">
        <f>B49*B50/B51</f>
        <v>0</v>
      </c>
    </row>
    <row r="56" spans="1:2" x14ac:dyDescent="0.2">
      <c r="A56" s="1" t="s">
        <v>14</v>
      </c>
    </row>
    <row r="57" spans="1:2" x14ac:dyDescent="0.2">
      <c r="A57" t="s">
        <v>287</v>
      </c>
    </row>
    <row r="58" spans="1:2" x14ac:dyDescent="0.2">
      <c r="A58" t="s">
        <v>288</v>
      </c>
    </row>
    <row r="60" spans="1:2" x14ac:dyDescent="0.2">
      <c r="A60" s="1" t="s">
        <v>267</v>
      </c>
    </row>
    <row r="61" spans="1:2" ht="17" x14ac:dyDescent="0.2">
      <c r="A61" s="4" t="s">
        <v>289</v>
      </c>
      <c r="B61" t="e">
        <f>B57/B58</f>
        <v>#DIV/0!</v>
      </c>
    </row>
    <row r="63" spans="1:2" x14ac:dyDescent="0.2">
      <c r="A63" s="1" t="s">
        <v>14</v>
      </c>
    </row>
    <row r="64" spans="1:2" x14ac:dyDescent="0.2">
      <c r="A64" t="s">
        <v>280</v>
      </c>
    </row>
    <row r="65" spans="1:2" x14ac:dyDescent="0.2">
      <c r="A65" t="s">
        <v>275</v>
      </c>
    </row>
    <row r="67" spans="1:2" x14ac:dyDescent="0.2">
      <c r="A67" s="1" t="s">
        <v>267</v>
      </c>
    </row>
    <row r="68" spans="1:2" ht="17" x14ac:dyDescent="0.2">
      <c r="A68" s="4" t="s">
        <v>290</v>
      </c>
      <c r="B68" t="e">
        <f>B64/B65</f>
        <v>#DIV/0!</v>
      </c>
    </row>
    <row r="70" spans="1:2" x14ac:dyDescent="0.2">
      <c r="A70" s="1" t="s">
        <v>14</v>
      </c>
    </row>
    <row r="71" spans="1:2" x14ac:dyDescent="0.2">
      <c r="A71" t="s">
        <v>291</v>
      </c>
    </row>
    <row r="72" spans="1:2" x14ac:dyDescent="0.2">
      <c r="A72" t="s">
        <v>292</v>
      </c>
    </row>
    <row r="74" spans="1:2" x14ac:dyDescent="0.2">
      <c r="A74" s="1" t="s">
        <v>267</v>
      </c>
    </row>
    <row r="75" spans="1:2" ht="34" x14ac:dyDescent="0.2">
      <c r="A75" s="4"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Instructions</vt:lpstr>
      <vt:lpstr>Input_Value Proposition</vt:lpstr>
      <vt:lpstr>Input_Sales &amp; Marketing</vt:lpstr>
      <vt:lpstr>Input_Backend Infra &amp; Overheads</vt:lpstr>
      <vt:lpstr>Output</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Lucie Bévierre</dc:creator>
  <cp:keywords/>
  <dc:description/>
  <cp:lastModifiedBy>Chitraksh Sharma</cp:lastModifiedBy>
  <cp:revision/>
  <dcterms:created xsi:type="dcterms:W3CDTF">2023-09-28T16:24:06Z</dcterms:created>
  <dcterms:modified xsi:type="dcterms:W3CDTF">2024-12-13T15:33:26Z</dcterms:modified>
  <cp:category/>
  <cp:contentStatus/>
</cp:coreProperties>
</file>