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chitrakshsharma/Desktop/"/>
    </mc:Choice>
  </mc:AlternateContent>
  <xr:revisionPtr revIDLastSave="0" documentId="13_ncr:1_{46E37AA8-FD90-C345-AA41-99BDEDEF4C99}" xr6:coauthVersionLast="47" xr6:coauthVersionMax="47" xr10:uidLastSave="{00000000-0000-0000-0000-000000000000}"/>
  <bookViews>
    <workbookView xWindow="29400" yWindow="0" windowWidth="38400" windowHeight="21600" xr2:uid="{04381EA2-58C7-3448-9330-AE759BB6E304}"/>
  </bookViews>
  <sheets>
    <sheet name="Instructions" sheetId="4" r:id="rId1"/>
    <sheet name="Input_Value proposition" sheetId="5" r:id="rId2"/>
    <sheet name="Input_Sales and marketing" sheetId="6" r:id="rId3"/>
    <sheet name="Input_Back-end infra &amp;overheads" sheetId="7" r:id="rId4"/>
    <sheet name="Ouput" sheetId="9" r:id="rId5"/>
    <sheet name="Feuil1" sheetId="1"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8" i="5" l="1"/>
  <c r="I13" i="9" s="1"/>
  <c r="J8" i="5"/>
  <c r="I4" i="9" s="1"/>
  <c r="I8" i="9"/>
  <c r="I7" i="9"/>
  <c r="I6" i="9"/>
  <c r="K107" i="7"/>
  <c r="I43" i="9" s="1"/>
  <c r="I112" i="7"/>
  <c r="K33" i="7"/>
  <c r="I36" i="9" s="1"/>
  <c r="I39" i="7"/>
  <c r="I38" i="7"/>
  <c r="K20" i="7"/>
  <c r="I34" i="9" s="1"/>
  <c r="I112" i="6"/>
  <c r="K106" i="6" s="1"/>
  <c r="K93" i="6"/>
  <c r="I27" i="9" s="1"/>
  <c r="K81" i="6"/>
  <c r="I25" i="9" s="1"/>
  <c r="I73" i="6"/>
  <c r="I74" i="6"/>
  <c r="K52" i="6"/>
  <c r="I61" i="6"/>
  <c r="K53" i="6" s="1"/>
  <c r="I22" i="9" s="1"/>
  <c r="K37" i="6"/>
  <c r="I20" i="9" s="1"/>
  <c r="K35" i="6"/>
  <c r="I19" i="9" s="1"/>
  <c r="I12" i="6"/>
  <c r="I13" i="6"/>
  <c r="K50" i="5"/>
  <c r="I9" i="9" s="1"/>
  <c r="I38" i="9"/>
  <c r="I5" i="9"/>
  <c r="K47" i="7" a="1"/>
  <c r="K47" i="7" s="1"/>
  <c r="I37" i="9" s="1"/>
  <c r="K8" i="7"/>
  <c r="I32" i="9" s="1"/>
  <c r="K119" i="6"/>
  <c r="I31" i="9" s="1"/>
  <c r="K21" i="6"/>
  <c r="I15" i="9" s="1"/>
  <c r="K8" i="6"/>
  <c r="I14" i="9" s="1"/>
  <c r="J65" i="5"/>
  <c r="I12" i="9" s="1"/>
  <c r="J64" i="5"/>
  <c r="I11" i="9" s="1"/>
  <c r="I42" i="9" l="1"/>
  <c r="I18" i="9"/>
  <c r="I10" i="9"/>
  <c r="I33" i="9"/>
  <c r="K68" i="6"/>
  <c r="I29" i="9"/>
  <c r="I30" i="9"/>
  <c r="I16" i="9"/>
  <c r="I17" i="9"/>
  <c r="I21" i="9"/>
  <c r="I26" i="9"/>
  <c r="I35" i="9"/>
  <c r="I96" i="7"/>
  <c r="I99" i="7" s="1"/>
  <c r="I97" i="7"/>
  <c r="I100" i="7" s="1"/>
  <c r="I95" i="7"/>
  <c r="I98" i="7" s="1"/>
  <c r="K108" i="7"/>
  <c r="K85" i="7"/>
  <c r="K34" i="7"/>
  <c r="K120" i="6"/>
  <c r="K107" i="6"/>
  <c r="K94" i="6"/>
  <c r="K69" i="6"/>
  <c r="K23" i="6"/>
  <c r="K22" i="6"/>
  <c r="B13" i="1"/>
  <c r="B6" i="1"/>
  <c r="F22" i="1"/>
  <c r="B68" i="1"/>
  <c r="B61" i="1"/>
  <c r="B54" i="1"/>
  <c r="B46" i="1"/>
  <c r="B34" i="1"/>
  <c r="B42" i="1" s="1"/>
  <c r="B33" i="1"/>
  <c r="B38" i="1" s="1"/>
  <c r="B27" i="1"/>
  <c r="B35" i="1" s="1"/>
  <c r="B30" i="1"/>
  <c r="B20" i="1"/>
  <c r="I28" i="9" l="1"/>
  <c r="I23" i="9"/>
  <c r="I24" i="9"/>
  <c r="K83" i="7"/>
  <c r="I41" i="9" l="1"/>
  <c r="I40" i="9"/>
  <c r="I39"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<sst xmlns="http://schemas.openxmlformats.org/spreadsheetml/2006/main" count="935" uniqueCount="385">
  <si>
    <t>Inputs</t>
  </si>
  <si>
    <t>End-user price</t>
  </si>
  <si>
    <t>COGS</t>
  </si>
  <si>
    <t>Out Put</t>
  </si>
  <si>
    <t>Gross margin</t>
  </si>
  <si>
    <t>ATL marketing spendings</t>
  </si>
  <si>
    <t>Total revenues</t>
  </si>
  <si>
    <t>Out put</t>
  </si>
  <si>
    <t>Above the line marketing costs as percentage of revenues</t>
  </si>
  <si>
    <t>Number of customers</t>
  </si>
  <si>
    <t>Potential customers</t>
  </si>
  <si>
    <t>Penetration rate</t>
  </si>
  <si>
    <t>SA average compensation</t>
  </si>
  <si>
    <t>Number of SA</t>
  </si>
  <si>
    <t>Manager average compensation</t>
  </si>
  <si>
    <t>Number of managers</t>
  </si>
  <si>
    <t>Revenues</t>
  </si>
  <si>
    <t>Cost of field force in percentage of revenues at end-user price</t>
  </si>
  <si>
    <t>Cost of sales agents in percentage of revenues at end-user price</t>
  </si>
  <si>
    <t>Yearly sales of sales agents at end user price</t>
  </si>
  <si>
    <t>Number of sales agents</t>
  </si>
  <si>
    <t>Yearly sales per FTE at end user price</t>
  </si>
  <si>
    <t>% of time worked by agent</t>
  </si>
  <si>
    <t>Average monthly compensation</t>
  </si>
  <si>
    <t>Number of months worked</t>
  </si>
  <si>
    <t>Yearly sales agent compensation at end user price</t>
  </si>
  <si>
    <t>Number of sales agents who left the company</t>
  </si>
  <si>
    <t>Average number of sales agents throughout the year</t>
  </si>
  <si>
    <t>Churn rate</t>
  </si>
  <si>
    <t>Management span of control</t>
  </si>
  <si>
    <t>Number of hour per week spent on client facing activities</t>
  </si>
  <si>
    <t>Number of hours worked</t>
  </si>
  <si>
    <t>% of sales force time spent on client facing activities or upskilling</t>
  </si>
  <si>
    <t>nombre d'unités vendus en moyenne par agent par mois nombre de mois où ils bossent et prix moyen et diviser par temps passé pour double checker</t>
  </si>
  <si>
    <t>Value</t>
  </si>
  <si>
    <t>Total number of customers</t>
  </si>
  <si>
    <t>Number of women customers</t>
  </si>
  <si>
    <t>Can be improved</t>
  </si>
  <si>
    <t>Good</t>
  </si>
  <si>
    <t>Best Practice</t>
  </si>
  <si>
    <t>See benchmark data from GDC</t>
  </si>
  <si>
    <t>Above 20%</t>
  </si>
  <si>
    <t>10-20%</t>
  </si>
  <si>
    <t>Below 10%</t>
  </si>
  <si>
    <t>3 or more</t>
  </si>
  <si>
    <t>Not measured or below 40</t>
  </si>
  <si>
    <t>40-60</t>
  </si>
  <si>
    <t>5-10%</t>
  </si>
  <si>
    <t>Dependent on geography and industry. See benchmark data from GDC and 60dB</t>
  </si>
  <si>
    <t>Benchmark values</t>
  </si>
  <si>
    <t>Not providing financing</t>
  </si>
  <si>
    <t>25-35%</t>
  </si>
  <si>
    <t>Above 35%</t>
  </si>
  <si>
    <t>Providing financing</t>
  </si>
  <si>
    <t>0-35%</t>
  </si>
  <si>
    <t>35-50%</t>
  </si>
  <si>
    <t>Above 50%</t>
  </si>
  <si>
    <t>Above 5%</t>
  </si>
  <si>
    <t>3-5%</t>
  </si>
  <si>
    <t>0-2%</t>
  </si>
  <si>
    <t>30-40%</t>
  </si>
  <si>
    <t>Above 40%</t>
  </si>
  <si>
    <t>10-30%</t>
  </si>
  <si>
    <t>Above 30%</t>
  </si>
  <si>
    <t>Below 5% or above 15%</t>
  </si>
  <si>
    <t>11-15%</t>
  </si>
  <si>
    <t>5-11%</t>
  </si>
  <si>
    <t>FMCG</t>
  </si>
  <si>
    <t>15-25%</t>
  </si>
  <si>
    <t>13-20%</t>
  </si>
  <si>
    <t>Below 13%</t>
  </si>
  <si>
    <t>Below 18% or above 35%</t>
  </si>
  <si>
    <t>18-22% or 31-35%</t>
  </si>
  <si>
    <t>23-30%</t>
  </si>
  <si>
    <t>Full-time sales force and durable goods</t>
  </si>
  <si>
    <t>Below $20,000</t>
  </si>
  <si>
    <t>Part-time sales force or FMCG</t>
  </si>
  <si>
    <t>Below $3,000</t>
  </si>
  <si>
    <t>$3,000-10,000</t>
  </si>
  <si>
    <t>Above $10,000</t>
  </si>
  <si>
    <t>Below $2,000</t>
  </si>
  <si>
    <t>0-10%</t>
  </si>
  <si>
    <t>Below 5 or above 10</t>
  </si>
  <si>
    <t>75-90%</t>
  </si>
  <si>
    <t>50-65%</t>
  </si>
  <si>
    <t>Fast-growing</t>
  </si>
  <si>
    <t>Above 35% or below 10%</t>
  </si>
  <si>
    <t>10-25%</t>
  </si>
  <si>
    <t>Stable</t>
  </si>
  <si>
    <t>Above 20% or below 5%</t>
  </si>
  <si>
    <t>Above 20</t>
  </si>
  <si>
    <t>Below 5</t>
  </si>
  <si>
    <t>Above 90</t>
  </si>
  <si>
    <t>30-90</t>
  </si>
  <si>
    <t>Below 30</t>
  </si>
  <si>
    <t>Refining / still proving unit economics</t>
  </si>
  <si>
    <t>Proven unit economics</t>
  </si>
  <si>
    <t>2 or more</t>
  </si>
  <si>
    <t>Below 80%</t>
  </si>
  <si>
    <t>80-90%</t>
  </si>
  <si>
    <t>Above 90%</t>
  </si>
  <si>
    <t>Durable goods</t>
  </si>
  <si>
    <t>5-7</t>
  </si>
  <si>
    <t>8-10</t>
  </si>
  <si>
    <t>7-10</t>
  </si>
  <si>
    <t>Above 65%</t>
  </si>
  <si>
    <t>Durable goods without financing</t>
  </si>
  <si>
    <t>Average accounts receivable</t>
  </si>
  <si>
    <t>Average accounts payable</t>
  </si>
  <si>
    <t>Definition</t>
  </si>
  <si>
    <t>Amount of upfront non-recurring grants received during a year</t>
  </si>
  <si>
    <t>Above 180</t>
  </si>
  <si>
    <t>60-180</t>
  </si>
  <si>
    <t>%</t>
  </si>
  <si>
    <t>Unit</t>
  </si>
  <si>
    <t>$</t>
  </si>
  <si>
    <t># of customers</t>
  </si>
  <si>
    <t>Below 50%</t>
  </si>
  <si>
    <t>Below 75%</t>
  </si>
  <si>
    <t>Dependent on product type</t>
  </si>
  <si>
    <t>Below 60</t>
  </si>
  <si>
    <t>Only for companies with a direct sales model</t>
  </si>
  <si>
    <t>Durable goods with financing until one year</t>
  </si>
  <si>
    <t xml:space="preserve">2) What is the scope of this benchmark? </t>
  </si>
  <si>
    <t>3) How should I fill in this questionnaire?</t>
  </si>
  <si>
    <t xml:space="preserve">4) How can I interpret my results? </t>
  </si>
  <si>
    <t>Below 15% or above 25%</t>
  </si>
  <si>
    <t>Not measured</t>
  </si>
  <si>
    <t>Below $500</t>
  </si>
  <si>
    <t>$500-1000</t>
  </si>
  <si>
    <t>Above $1000</t>
  </si>
  <si>
    <t>Comments</t>
  </si>
  <si>
    <t>Only for PayGo companies</t>
  </si>
  <si>
    <t>The NPS should be calculated based upon customers’ responses to the question, “On a scale of 0 to 10, how likely are you to recommend the product/ service to a friend or family member, where 0 is not at all likely, and 10 is extremely likely?”</t>
  </si>
  <si>
    <t>We use customers who bought the product in the last 6 months to predict the credit quality of the new cohort of customers</t>
  </si>
  <si>
    <t xml:space="preserve">Amount spent on billboards, radio ads, social media and TV advertising during the year for which you have provided revenues above </t>
  </si>
  <si>
    <t xml:space="preserve">Product price under $20 </t>
  </si>
  <si>
    <t>15-25</t>
  </si>
  <si>
    <t xml:space="preserve">These are the expenses that go beyond what is typically included in the unit economics analysis. In other words, it includes any cost that cannot be directly linked to sales </t>
  </si>
  <si>
    <t># types of people</t>
  </si>
  <si>
    <t>5-20</t>
  </si>
  <si>
    <t>What is the total number of days that customers paid for (sum for all customers acquired less than 6 months ago), during the first 60 paying days (after the free trial days)</t>
  </si>
  <si>
    <t>Computation</t>
  </si>
  <si>
    <t>KPI values</t>
  </si>
  <si>
    <t>Do not count the cost of proximity marketing such as local demonstration, market events, WhatsApp marketing towards leads, etc. nor support material for the sales force (flyers, t-shirts etc) from whom people can directly buy products</t>
  </si>
  <si>
    <t>60-100</t>
  </si>
  <si>
    <t>Percentage of customers who rate their likelihood to recommend the service to friends or family as 9 or 10/10</t>
  </si>
  <si>
    <t>Percentage of customers who rate it as 6/10 and below</t>
  </si>
  <si>
    <r>
      <t xml:space="preserve">1) Net Promoter Score (NPS)
</t>
    </r>
    <r>
      <rPr>
        <i/>
        <sz val="14"/>
        <color theme="1"/>
        <rFont val="Calibri"/>
        <family val="2"/>
        <scheme val="minor"/>
      </rPr>
      <t>Percentage of customers who rate their likelihood to recommend the service to friends or family as 9 or 10/10, net of the percentage of customers who rate it as 6/10 and below</t>
    </r>
  </si>
  <si>
    <t>Days</t>
  </si>
  <si>
    <t># customers</t>
  </si>
  <si>
    <t>Customers living under $3.20 /day</t>
  </si>
  <si>
    <t>Women</t>
  </si>
  <si>
    <t>For companies / geographies with limited competition, durable goods only</t>
  </si>
  <si>
    <t>Product price $20-$100</t>
  </si>
  <si>
    <t>Product price above $100</t>
  </si>
  <si>
    <t>Not known or under 30%</t>
  </si>
  <si>
    <t>Not known or under 10%</t>
  </si>
  <si>
    <t>Only for companies selling durable goods</t>
  </si>
  <si>
    <t>Money from targeted performance-related payments usually made by third parties (other than end users of products) in exchange for outputs they value. E.g., carbon credits and Results-Based Financing (RBF)</t>
  </si>
  <si>
    <t xml:space="preserve">For companies selling push products (i.e., products for which the seller has increase visibility via merchandizing as opposed to 'pulling' customers using advertisements) </t>
  </si>
  <si>
    <t>Total revenues from product sales, i.e., Number of units sold X Average sales price</t>
  </si>
  <si>
    <t>0-25%</t>
  </si>
  <si>
    <t>Durable Goods</t>
  </si>
  <si>
    <t>Part-time sales agents</t>
  </si>
  <si>
    <t>Full-time sales agents</t>
  </si>
  <si>
    <t>Below 10</t>
  </si>
  <si>
    <t>10-14</t>
  </si>
  <si>
    <t># sales agents</t>
  </si>
  <si>
    <t>In the year for which you have provided # sales agents above</t>
  </si>
  <si>
    <t># managers</t>
  </si>
  <si>
    <t>Village people who aggregate sales for sales agents do not count as sales agents. A sales agent can have as many aggregators as he likes</t>
  </si>
  <si>
    <t># hours</t>
  </si>
  <si>
    <t>Smaller and/or younger companies may not initially need to digitize 7 functions. Digitization should be prioritized once the key processes and workflows are clarified</t>
  </si>
  <si>
    <t>Tracked regularly 
(value depending on product type and business model)</t>
  </si>
  <si>
    <t>Only applies to distribution businesses, not for manufacturing</t>
  </si>
  <si>
    <t>0-6</t>
  </si>
  <si>
    <t>11-15</t>
  </si>
  <si>
    <t>Non-perishable FMCG</t>
  </si>
  <si>
    <t>Under 1% (losses at warehouse level)</t>
  </si>
  <si>
    <t>Not counting any after-sales visits included as part of sales package. Do not include regular maintenance visits proactively scheduled for large and complex products</t>
  </si>
  <si>
    <t># products</t>
  </si>
  <si>
    <t xml:space="preserve">Write-offs can be due to theft, spoilage, damage, obsolence of current technology etc. </t>
  </si>
  <si>
    <t>Overhead costs are the SG&amp;A costs (selling, general and administrative expenses) above the field level layers (regional managers, sales managers, sales agents), i.e., headquarter staff, IT, recruiting and training (other than the ones done by sales managers), fund raising teams, impact monitoring teams, and any other back-office costs</t>
  </si>
  <si>
    <t xml:space="preserve">Average accounts receivable = (Receivables at beginning of month 1 + Receivables at end of month 12) ÷ 2, i.e., the sum of starting and ending accounts receivable over a time period, divided by two </t>
  </si>
  <si>
    <t xml:space="preserve">Average accounts payable = (payables at beginning of month 1 + payables at end of month 12) ÷ 2, i.e., the sum of starting and ending accounts payable over a time period, divided by two </t>
  </si>
  <si>
    <t xml:space="preserve">Average inventory = (inventory at beginning of month 1 + inventory at end of month 12) ÷ 2, i.e., the sum of starting and ending inventory over a time period, divided by two </t>
  </si>
  <si>
    <t>Average inventory</t>
  </si>
  <si>
    <t>The number of days, on average, it takes a company to turn its inventory into sales</t>
  </si>
  <si>
    <t>The number of days, on average, it takes a company to collect its receivables</t>
  </si>
  <si>
    <t>The number of days, on average, it takes a company to pay back its payables</t>
  </si>
  <si>
    <t>Days of Inventory Outstanding (DIO)</t>
  </si>
  <si>
    <t>Days Payables Outstanding (DPO)</t>
  </si>
  <si>
    <t>Days Sales Outstanding (DSO)</t>
  </si>
  <si>
    <t># days</t>
  </si>
  <si>
    <t>Beyond one year, financing is considered to be a lending activity as defined by IFRS, and is no longer a working capital issues but relates to the company’s lending book</t>
  </si>
  <si>
    <t>Inventory calculated at COGS</t>
  </si>
  <si>
    <t>Calculation</t>
  </si>
  <si>
    <t>Direct answer</t>
  </si>
  <si>
    <t>Theme</t>
  </si>
  <si>
    <t>KPI</t>
  </si>
  <si>
    <t>Your data</t>
  </si>
  <si>
    <t>Value proposition</t>
  </si>
  <si>
    <t>1) Net Promoter Score (NPS)</t>
  </si>
  <si>
    <t>Below 25%</t>
  </si>
  <si>
    <t>For companies selling push products</t>
  </si>
  <si>
    <t>Price between $20-$100</t>
  </si>
  <si>
    <t>Price above $100</t>
  </si>
  <si>
    <t xml:space="preserve">Back-end infrastructure and overheads </t>
  </si>
  <si>
    <t>Part-time</t>
  </si>
  <si>
    <t>Full-time</t>
  </si>
  <si>
    <t>N/A</t>
  </si>
  <si>
    <t>Financial accounting</t>
  </si>
  <si>
    <t>Portfolio health and credit risk monitoring</t>
  </si>
  <si>
    <t>Market and customer research</t>
  </si>
  <si>
    <t>Agent stock management</t>
  </si>
  <si>
    <t>Remote field team training</t>
  </si>
  <si>
    <t>Customer finance solutions</t>
  </si>
  <si>
    <t>Customer acquisition, onboarding and credit scoring</t>
  </si>
  <si>
    <t>Ordering, invoicing and e-commerce</t>
  </si>
  <si>
    <t>Payment collection and mobile money integration</t>
  </si>
  <si>
    <t>Answer yes or no for each function</t>
  </si>
  <si>
    <t>"Yes" or "No"</t>
  </si>
  <si>
    <t>Global Distributors Collective (GDC) Benchmarking Tool (2024) for Last Mile Distributors</t>
  </si>
  <si>
    <t xml:space="preserve">1) How do I stand to benefit from using this tool? </t>
  </si>
  <si>
    <t>This benchmark aims to cover key aspects of sales and distribution business model including value proposition, sales and marketing and back-end infrastructure and overheads. These indicators are complementary to traditional due diligence financial indicators or impact metrics used by funders.</t>
  </si>
  <si>
    <t>Please ensure you have carefully read the instructions on the first tab before completing this tab. The instructions are designed to make your use of this tool as straightforward and beneficial to you as possible. If you have any questions about the tool or its usage, contact the GDC team on GDC@practicalaction.org.uk</t>
  </si>
  <si>
    <t>Who does this apply to?</t>
  </si>
  <si>
    <r>
      <t xml:space="preserve">Please ensure you carefully read the instructions on this page before advancing to the 'Input' tabs. These instructions are designed to make your use of this tool as straightforward and beneficial as possible. Once you have completed this workbook and generated your results for each KPI, we encourage you to refer to the </t>
    </r>
    <r>
      <rPr>
        <i/>
        <sz val="12"/>
        <color rgb="FFFFFF00"/>
        <rFont val="Calibri (Corps)"/>
      </rPr>
      <t>accompanying report [link TBC]</t>
    </r>
    <r>
      <rPr>
        <i/>
        <sz val="12"/>
        <color theme="0"/>
        <rFont val="Calibri"/>
        <family val="2"/>
        <scheme val="minor"/>
      </rPr>
      <t xml:space="preserve"> for more detailed information on best practices and links to additional, useful resources that may help you address your key areas for improvement. 
This tool is the result of a Hystra study for the Global Distributors Collective, funded by UK Aid from from the UK government; however, the views expressed do not necessarily reflect the UK government's official policies. 
If you have any questions about the tool or its usage, contact the GDC team on GDC@practicalaction.org.uk </t>
    </r>
  </si>
  <si>
    <r>
      <t xml:space="preserve">Filling this document will help you assess your operational performance through 24 KPIs and compare it with result from a benchmark of your peers (based on data from over </t>
    </r>
    <r>
      <rPr>
        <sz val="12"/>
        <color theme="1"/>
        <rFont val="Calibri (Corps)"/>
      </rPr>
      <t>70 last mile distribution companies</t>
    </r>
    <r>
      <rPr>
        <sz val="12"/>
        <color theme="1"/>
        <rFont val="Calibri"/>
        <family val="2"/>
        <scheme val="minor"/>
      </rPr>
      <t xml:space="preserve"> in low-and-middle income countries). The "Can be improved" category has been defined as under the threshold at which the LMDs benchmarked here had managed to stabilise their operations toward sustainability. These should thus be KPIs to look to improve in priority for last mile distribution organisations looking to run a profitable model. </t>
    </r>
  </si>
  <si>
    <t># revenue streams</t>
  </si>
  <si>
    <t>These typically materialise in the form of monetising by-products of the core business for different segment of payers (e.g., RBF, consulting services, customer insights, marketing services, etc.)</t>
  </si>
  <si>
    <t>Cost of Goods Sold (COGS)</t>
  </si>
  <si>
    <t>Notes / comments for yourself</t>
  </si>
  <si>
    <t>N/A (direct answer / no computation required)</t>
  </si>
  <si>
    <t xml:space="preserve">Input total value of all revenues from result-based funding in the same financial year for which you have provided revenues at end user price above </t>
  </si>
  <si>
    <t>Values taken from previous input</t>
  </si>
  <si>
    <t>Values calculated from previous inputs</t>
  </si>
  <si>
    <t>$20,000-30,000</t>
  </si>
  <si>
    <t>Above $30,000</t>
  </si>
  <si>
    <t>$2,000-3,000</t>
  </si>
  <si>
    <t>Above $3,000</t>
  </si>
  <si>
    <t xml:space="preserve">* Do not count the number of different products sold if they are sold through the same channel to similar types of clients
* Proven unit economics refers to the situation where each key unit of your company (e.g., a sales agent) produces enough revenue to cover the direct costs (excluding overheads) related to the unit (e.g., salary of the agent, cost of managing the agent etc.) </t>
  </si>
  <si>
    <r>
      <t>If you have entered a direct answer, the value provided will appear in front of the category of benchmark which applies to your company. However, when benchmark values differ based on the particular situation and you have computed the KPI (</t>
    </r>
    <r>
      <rPr>
        <i/>
        <sz val="12"/>
        <color theme="1"/>
        <rFont val="Calibri"/>
        <family val="2"/>
        <scheme val="minor"/>
      </rPr>
      <t>by entering values in the 'value' column of the calculation section</t>
    </r>
    <r>
      <rPr>
        <sz val="12"/>
        <color theme="1"/>
        <rFont val="Calibri"/>
        <family val="2"/>
        <scheme val="minor"/>
      </rPr>
      <t xml:space="preserve">), compare the output with the benchmark values of the appropriate category which applies to your company to see where you stand on the benchmark.
</t>
    </r>
    <r>
      <rPr>
        <u/>
        <sz val="12"/>
        <color theme="1"/>
        <rFont val="Calibri (Corps)"/>
      </rPr>
      <t>Note</t>
    </r>
    <r>
      <rPr>
        <sz val="12"/>
        <color theme="1"/>
        <rFont val="Calibri"/>
        <family val="2"/>
        <scheme val="minor"/>
      </rPr>
      <t xml:space="preserve"> that given the diversity of geographies, products sold and models, this generalisation might not cover all cases and some indicators might not be applicable to all companies. Furthermore, particular circumstances, such as local or global crises, may make some of this benchmark data irrelevant, or the “good” or “best practices” categories impossible to achieve. 
For more information about any of these KPIs including best practices that can help improve your results, please refer to the detailed  report on this benchmarking tool for last-mile distributors </t>
    </r>
    <r>
      <rPr>
        <sz val="12"/>
        <color theme="1"/>
        <rFont val="Calibri (Corps)"/>
      </rPr>
      <t>(</t>
    </r>
    <r>
      <rPr>
        <i/>
        <sz val="12"/>
        <color theme="1"/>
        <rFont val="Calibri (Corps)"/>
      </rPr>
      <t>link TBC</t>
    </r>
    <r>
      <rPr>
        <sz val="12"/>
        <color theme="1"/>
        <rFont val="Calibri (Corps)"/>
      </rPr>
      <t>)</t>
    </r>
    <r>
      <rPr>
        <sz val="12"/>
        <color theme="1"/>
        <rFont val="Calibri"/>
        <family val="2"/>
        <scheme val="minor"/>
      </rPr>
      <t>.</t>
    </r>
  </si>
  <si>
    <r>
      <t>In the input tabs for the three key aspects (value proposition/sales and marketing/back-end infrastructure and overheads), each KPI has a dedicated calculation table. Please fill the cell under '</t>
    </r>
    <r>
      <rPr>
        <b/>
        <sz val="12"/>
        <color theme="1"/>
        <rFont val="Calibri"/>
        <family val="2"/>
        <scheme val="minor"/>
      </rPr>
      <t>Direct answer</t>
    </r>
    <r>
      <rPr>
        <sz val="12"/>
        <color theme="1"/>
        <rFont val="Calibri"/>
        <family val="2"/>
        <scheme val="minor"/>
      </rPr>
      <t>' (</t>
    </r>
    <r>
      <rPr>
        <b/>
        <i/>
        <sz val="12"/>
        <color theme="9"/>
        <rFont val="Calibri (Corps)"/>
      </rPr>
      <t>shaded green</t>
    </r>
    <r>
      <rPr>
        <sz val="12"/>
        <color theme="1"/>
        <rFont val="Calibri"/>
        <family val="2"/>
        <scheme val="minor"/>
      </rPr>
      <t>) in the '</t>
    </r>
    <r>
      <rPr>
        <b/>
        <sz val="12"/>
        <color theme="1"/>
        <rFont val="Calibri"/>
        <family val="2"/>
        <scheme val="minor"/>
      </rPr>
      <t>KPI values</t>
    </r>
    <r>
      <rPr>
        <sz val="12"/>
        <color theme="1"/>
        <rFont val="Calibri"/>
        <family val="2"/>
        <scheme val="minor"/>
      </rPr>
      <t>' section of each table. If you do not have a direct answer, you can use the '</t>
    </r>
    <r>
      <rPr>
        <b/>
        <sz val="12"/>
        <color theme="1"/>
        <rFont val="Calibri"/>
        <family val="2"/>
        <scheme val="minor"/>
      </rPr>
      <t>Calculation</t>
    </r>
    <r>
      <rPr>
        <sz val="12"/>
        <color theme="1"/>
        <rFont val="Calibri"/>
        <family val="2"/>
        <scheme val="minor"/>
      </rPr>
      <t>' section by filling in the '</t>
    </r>
    <r>
      <rPr>
        <b/>
        <sz val="12"/>
        <color theme="1"/>
        <rFont val="Calibri"/>
        <family val="2"/>
        <scheme val="minor"/>
      </rPr>
      <t>Value</t>
    </r>
    <r>
      <rPr>
        <sz val="12"/>
        <color theme="1"/>
        <rFont val="Calibri"/>
        <family val="2"/>
        <scheme val="minor"/>
      </rPr>
      <t>' (</t>
    </r>
    <r>
      <rPr>
        <b/>
        <i/>
        <sz val="12"/>
        <color rgb="FF70AD47"/>
        <rFont val="Calibri (Corps)"/>
      </rPr>
      <t>shaded green</t>
    </r>
    <r>
      <rPr>
        <sz val="12"/>
        <color theme="1"/>
        <rFont val="Calibri"/>
        <family val="2"/>
        <scheme val="minor"/>
      </rPr>
      <t>) cells. Read the list of inputs and their definitions carefully before filling in the required information. Your KPIs will be computed automatically in the '</t>
    </r>
    <r>
      <rPr>
        <b/>
        <sz val="12"/>
        <color theme="1"/>
        <rFont val="Calibri"/>
        <family val="2"/>
        <scheme val="minor"/>
      </rPr>
      <t>Computation</t>
    </r>
    <r>
      <rPr>
        <sz val="12"/>
        <color theme="1"/>
        <rFont val="Calibri"/>
        <family val="2"/>
        <scheme val="minor"/>
      </rPr>
      <t>' cell (</t>
    </r>
    <r>
      <rPr>
        <b/>
        <i/>
        <sz val="12"/>
        <color theme="7"/>
        <rFont val="Calibri (Corps)"/>
      </rPr>
      <t>shaded gold</t>
    </r>
    <r>
      <rPr>
        <sz val="12"/>
        <color theme="1"/>
        <rFont val="Calibri"/>
        <family val="2"/>
        <scheme val="minor"/>
      </rPr>
      <t>) under the '</t>
    </r>
    <r>
      <rPr>
        <b/>
        <sz val="12"/>
        <color theme="1"/>
        <rFont val="Calibri"/>
        <family val="2"/>
        <scheme val="minor"/>
      </rPr>
      <t>KPI values</t>
    </r>
    <r>
      <rPr>
        <sz val="12"/>
        <color theme="1"/>
        <rFont val="Calibri"/>
        <family val="2"/>
        <scheme val="minor"/>
      </rPr>
      <t>' section of the table based on the values you enter. Successive KPIs automatically take the required inputs from preceding tables so that you don't need to fill any value twice. These inputs (</t>
    </r>
    <r>
      <rPr>
        <b/>
        <sz val="12"/>
        <color theme="4"/>
        <rFont val="Calibri"/>
        <family val="2"/>
        <scheme val="minor"/>
      </rPr>
      <t>s</t>
    </r>
    <r>
      <rPr>
        <b/>
        <sz val="12"/>
        <color theme="4"/>
        <rFont val="Calibri (Corps)"/>
      </rPr>
      <t>haded blue</t>
    </r>
    <r>
      <rPr>
        <sz val="12"/>
        <color theme="1"/>
        <rFont val="Calibri (Corps)"/>
      </rPr>
      <t>)</t>
    </r>
    <r>
      <rPr>
        <b/>
        <sz val="12"/>
        <color theme="4"/>
        <rFont val="Calibri (Corps)"/>
      </rPr>
      <t xml:space="preserve"> </t>
    </r>
    <r>
      <rPr>
        <sz val="12"/>
        <color theme="1"/>
        <rFont val="Calibri (Corps)"/>
      </rPr>
      <t>h</t>
    </r>
    <r>
      <rPr>
        <sz val="12"/>
        <color theme="1"/>
        <rFont val="Calibri"/>
        <family val="2"/>
        <scheme val="minor"/>
      </rPr>
      <t>owever appear in the calculation section each time a KPI involves their use. Be careful that you may not be able to compute a KPIs which take values from preceding tables if you entered a direct answer before (</t>
    </r>
    <r>
      <rPr>
        <i/>
        <sz val="12"/>
        <color theme="1"/>
        <rFont val="Calibri"/>
        <family val="2"/>
        <scheme val="minor"/>
      </rPr>
      <t>i.e., the value that is needed for calculating a KPI may not have ben provided by you in a previous KPI table</t>
    </r>
    <r>
      <rPr>
        <sz val="12"/>
        <color theme="1"/>
        <rFont val="Calibri"/>
        <family val="2"/>
        <scheme val="minor"/>
      </rPr>
      <t>). You should go back and input the required value in the preceding table to proceed with the calculation
Please note that some inputs are only relevant for certain types of companies (e.g., those requiring financing), indicated in the '</t>
    </r>
    <r>
      <rPr>
        <b/>
        <sz val="12"/>
        <color theme="1"/>
        <rFont val="Calibri"/>
        <family val="2"/>
        <scheme val="minor"/>
      </rPr>
      <t>Who does this apply to?</t>
    </r>
    <r>
      <rPr>
        <sz val="12"/>
        <color theme="1"/>
        <rFont val="Calibri"/>
        <family val="2"/>
        <scheme val="minor"/>
      </rPr>
      <t>' column. Only fill the input values for KPIs that apply to your business. All results will be summarised in the '</t>
    </r>
    <r>
      <rPr>
        <b/>
        <sz val="12"/>
        <color theme="1"/>
        <rFont val="Calibri"/>
        <family val="2"/>
        <scheme val="minor"/>
      </rPr>
      <t>Output</t>
    </r>
    <r>
      <rPr>
        <sz val="12"/>
        <color theme="1"/>
        <rFont val="Calibri"/>
        <family val="2"/>
        <scheme val="minor"/>
      </rPr>
      <t>' tab in the '</t>
    </r>
    <r>
      <rPr>
        <b/>
        <sz val="12"/>
        <color theme="1"/>
        <rFont val="Calibri"/>
        <family val="2"/>
        <scheme val="minor"/>
      </rPr>
      <t>Your data</t>
    </r>
    <r>
      <rPr>
        <sz val="12"/>
        <color theme="1"/>
        <rFont val="Calibri"/>
        <family val="2"/>
        <scheme val="minor"/>
      </rPr>
      <t>' column.
You can use the '</t>
    </r>
    <r>
      <rPr>
        <b/>
        <sz val="12"/>
        <color theme="1"/>
        <rFont val="Calibri"/>
        <family val="2"/>
        <scheme val="minor"/>
      </rPr>
      <t>Notes / comments for yourself</t>
    </r>
    <r>
      <rPr>
        <sz val="12"/>
        <color theme="1"/>
        <rFont val="Calibri"/>
        <family val="2"/>
        <scheme val="minor"/>
      </rPr>
      <t>' column to note any relevant information, next steps etc. as you go through the tool.</t>
    </r>
  </si>
  <si>
    <t>1) We don’t conduct surveys to validate our USP among customers or understand barriers for non-customers. Or, we do conduct surveys but have not done so in the past 24 months</t>
  </si>
  <si>
    <t>2) We have conducted a survey to validate our USP among customers or understand barriers for non-customers within the past 12 to 24 months</t>
  </si>
  <si>
    <t>3) We have conducted a survey to validate our USP among customers and understand barriers for non-customers within the last 12 months</t>
  </si>
  <si>
    <r>
      <t xml:space="preserve">2) Unique selling proposition
</t>
    </r>
    <r>
      <rPr>
        <i/>
        <sz val="14"/>
        <color theme="1"/>
        <rFont val="Calibri"/>
        <family val="2"/>
        <scheme val="minor"/>
      </rPr>
      <t>Evaluate the competitive landscape and find out how well your company performs relative to alternative products and services offered by other businesses</t>
    </r>
  </si>
  <si>
    <t>Number of different types of independent segments your company serves</t>
  </si>
  <si>
    <t>Market segments typically come about from selling similar products to range of customers (e.g. B2B, B2C, B2G) using different sales channels</t>
  </si>
  <si>
    <t># types of independent client segments</t>
  </si>
  <si>
    <t>Number of independent revenue streams of your company excluding sales to your core customer segment</t>
  </si>
  <si>
    <t>Businesses can generate what economists call positive externalities and find ways to monetise them. For example, the clean cooking sector has enjoyed a sudden acceleration as cookstove distributors leverage carbon credits to generate an additional revenue stream for (mostly) the same work. Carbon credits are a way to earn money from the positive carbon impact attributed to clean cooking in comparison to more traditional cooking practices</t>
  </si>
  <si>
    <t>Sales revenue at end user price</t>
  </si>
  <si>
    <t>Other revenues generated directly from the sale of those units</t>
  </si>
  <si>
    <t>Direct costs of producing the goods sold = Number of units purchased X cost price per unit</t>
  </si>
  <si>
    <t>COGS include materials and components, direct labour, shipping and warehousing, and import duties</t>
  </si>
  <si>
    <t>If your business sells through retailers or sales agents, you should calculate sales revenue based on the end-user price – not the wholesale price at which you sell the product to retailers or sales agents</t>
  </si>
  <si>
    <t xml:space="preserve">Number of customers living under $3.20/day </t>
  </si>
  <si>
    <t>While here the measure of poverty is defined as $3.20/day, you should adapt the poverty line to the countries and areas that you serve</t>
  </si>
  <si>
    <r>
      <t xml:space="preserve">4) Number of revenue streams
</t>
    </r>
    <r>
      <rPr>
        <i/>
        <sz val="14"/>
        <color theme="1"/>
        <rFont val="Calibri"/>
        <family val="2"/>
        <scheme val="minor"/>
      </rPr>
      <t>including sales to customers, sales of data, consulting, result-based funding, etc</t>
    </r>
  </si>
  <si>
    <r>
      <t xml:space="preserve">5) Gross margin 
</t>
    </r>
    <r>
      <rPr>
        <i/>
        <sz val="14"/>
        <color rgb="FF000000"/>
        <rFont val="Calibri"/>
        <family val="2"/>
        <scheme val="minor"/>
      </rPr>
      <t>at end-user price</t>
    </r>
  </si>
  <si>
    <r>
      <t xml:space="preserve">6) Inclusivity ratio
</t>
    </r>
    <r>
      <rPr>
        <i/>
        <sz val="14"/>
        <color theme="1"/>
        <rFont val="Calibri"/>
        <family val="2"/>
        <scheme val="minor"/>
      </rPr>
      <t>Share of customers living under $3.20 /day and share of women in customer base</t>
    </r>
  </si>
  <si>
    <r>
      <t xml:space="preserve">7) Product utilisation rate
</t>
    </r>
    <r>
      <rPr>
        <i/>
        <sz val="14"/>
        <color theme="1"/>
        <rFont val="Calibri"/>
        <family val="2"/>
        <scheme val="minor"/>
      </rPr>
      <t>Percentage of days with adequate payment out of the 60 first paying days</t>
    </r>
    <r>
      <rPr>
        <b/>
        <i/>
        <sz val="14"/>
        <color theme="1"/>
        <rFont val="Calibri"/>
        <family val="2"/>
        <scheme val="minor"/>
      </rPr>
      <t xml:space="preserve">
</t>
    </r>
    <r>
      <rPr>
        <i/>
        <sz val="14"/>
        <color theme="1"/>
        <rFont val="Calibri"/>
        <family val="2"/>
        <scheme val="minor"/>
      </rPr>
      <t>(% of days customers used their products during their first 60 paying days)</t>
    </r>
  </si>
  <si>
    <t>Total number of days customers paid for their product during the first 60 paying days (include all customers that reached the 60 paying days milestone during the past 6 months)</t>
  </si>
  <si>
    <t>Number of customers that reached the 60 paying days milestone during the last 6 months</t>
  </si>
  <si>
    <t>* Do not include the first free days after the purchase in the 60 days when assessing how much customers pay after their initial deposit – start counting on the first paying day post deposit
* Do not count extra days beyond the first 60 paying days that might have been paid for in advance as these can distort this metric</t>
  </si>
  <si>
    <t xml:space="preserve">Number of people who bought the product over the last 6 months and have crossed the first 60 days for which they should have ideally paid </t>
  </si>
  <si>
    <t>Total above-the-line marketing costs during a year</t>
  </si>
  <si>
    <t>Sales revenue from product sales in the same year</t>
  </si>
  <si>
    <r>
      <t xml:space="preserve">8) Above-The-Line (ATL) marketing costs as % of revenues
</t>
    </r>
    <r>
      <rPr>
        <i/>
        <sz val="14"/>
        <color rgb="FF000000"/>
        <rFont val="Calibri"/>
        <family val="2"/>
        <scheme val="minor"/>
      </rPr>
      <t>Include billboards, radio ads, social media and TV advertising</t>
    </r>
  </si>
  <si>
    <r>
      <t xml:space="preserve">9) Penetration after 2 years of operations in the area among eligible customers
</t>
    </r>
    <r>
      <rPr>
        <i/>
        <sz val="14"/>
        <color rgb="FF000000"/>
        <rFont val="Calibri"/>
        <family val="2"/>
        <scheme val="minor"/>
      </rPr>
      <t>In villages or communities with at least one sale</t>
    </r>
  </si>
  <si>
    <t>Operating areas are specific geographic locations where your sales agents work (e.g. villages)</t>
  </si>
  <si>
    <t>Total number of eligible customers in operating areas</t>
  </si>
  <si>
    <t>Eligible customers are those who fit within your target customer criteria</t>
  </si>
  <si>
    <t>Number of customers in your operating areas after two years of operation</t>
  </si>
  <si>
    <t># clients</t>
  </si>
  <si>
    <t>Average number of full-time sales agents over the year</t>
  </si>
  <si>
    <t>Average number of part-time sales agents over the year</t>
  </si>
  <si>
    <t xml:space="preserve">Average proportion of the workweek worked by part-time agents   </t>
  </si>
  <si>
    <t xml:space="preserve">Annual revenue from full-time sales agents
	</t>
  </si>
  <si>
    <t>Annual revenue from full-time  sales agents should include both sales and revenue generated directly from the sale of those units (e.g. results-based financing or carbon financing)</t>
  </si>
  <si>
    <t>When calculating the average number of agents, include those who have been actively canvassing for leads or sales within the past month</t>
  </si>
  <si>
    <t>Annual revenue from part-time sales agents</t>
  </si>
  <si>
    <t>Annual revenue from part-time  sales agents should include both sales and revenue generated directly from the sale of those units (e.g. results-based financing or carbon financing)</t>
  </si>
  <si>
    <t>The average proportion of the workweek worked by part-time agents is relative to full-time agents. For example, if full-time agents work five days and part-time agents average two days per week, then the average proportion of the workweek worked by part-time agents will be 0.4 (i.e. 2÷5= 0.4)</t>
  </si>
  <si>
    <t>A slower growth last mile distributor with a full-time sales force</t>
  </si>
  <si>
    <t>A fast growth last mile distributor with a full-time sales force</t>
  </si>
  <si>
    <t>A last mile distributor with a part-time sales force or selling fast-moving consumer goods</t>
  </si>
  <si>
    <t>Below $15,000</t>
  </si>
  <si>
    <t>$15,000-20,000</t>
  </si>
  <si>
    <t>Above $20,000</t>
  </si>
  <si>
    <t>#</t>
  </si>
  <si>
    <r>
      <t xml:space="preserve">10) Revenue per sales agent
</t>
    </r>
    <r>
      <rPr>
        <i/>
        <sz val="14"/>
        <color rgb="FF000000"/>
        <rFont val="Calibri"/>
        <family val="2"/>
        <scheme val="minor"/>
      </rPr>
      <t>Including services paid by third-parties, relying on local sales agents</t>
    </r>
  </si>
  <si>
    <t>Total annual compensation for all full-time agents</t>
  </si>
  <si>
    <t>Total number of full-time agents during the year</t>
  </si>
  <si>
    <t>Total annual compensation for all part-time agents</t>
  </si>
  <si>
    <t>Total number of part-time agents during the year</t>
  </si>
  <si>
    <t>Average proportion of the workweek worked by part-time agents</t>
  </si>
  <si>
    <t>In the year for which you have provided revenues above</t>
  </si>
  <si>
    <t>Compensation should include fixed salary, commission-based salary, stipends (e.g. for transportation or communications) and the cost of non-financial compensation (e.g. health insurance)</t>
  </si>
  <si>
    <t>Average full-time agent compensation per year</t>
  </si>
  <si>
    <t>Average revenue generated by a full-time agent per year</t>
  </si>
  <si>
    <t>Calculated from previous input</t>
  </si>
  <si>
    <t>Compensation should include fixed salary, variable/commission-based salary, stipends (e.g. for transportation or communication) and the cost of non-financial compensation (e.g. health insurance)</t>
  </si>
  <si>
    <t>Average revenue from sales agents should include both sales and revenue generated directly from the sale of those units (e.g. results-based financing or carbon financing)</t>
  </si>
  <si>
    <t>13) Sales agent churn</t>
  </si>
  <si>
    <t>Not measured or above 30%</t>
  </si>
  <si>
    <t>Number of sales agents who left the company during the quarter</t>
  </si>
  <si>
    <t>In the quarter for which you have provided # sales agents above</t>
  </si>
  <si>
    <t>When counting sales agents, count those who have been active (i.e. actively canvassing for leads or sales within the past three months)</t>
  </si>
  <si>
    <t>Average number of active sales agents throughout the quarter</t>
  </si>
  <si>
    <t>14) Sales agent per manager</t>
  </si>
  <si>
    <t>Average number of active agents during the year</t>
  </si>
  <si>
    <t>Average number of managers in the same year</t>
  </si>
  <si>
    <t>When calculating agents, calculate those agents who have been actively canvassing for leads or sales within the previous three months</t>
  </si>
  <si>
    <t>Sales agents rarely work alone. They are usually part of a wider team of staff – known as a field force – that have interactions with customers and don’t usually work at a head office location. The field force includes technicians, sales agents, sales force managers and regional sales managers. It may also include call centre staff if they interact directly with customers.</t>
  </si>
  <si>
    <t xml:space="preserve">15) Cost of field force </t>
  </si>
  <si>
    <t xml:space="preserve">Average monthly compensation of sales agents, managers and all other field force staff </t>
  </si>
  <si>
    <t>Average monthly revenues generated by all active sales agents</t>
  </si>
  <si>
    <t>Calculated using previous input</t>
  </si>
  <si>
    <t>16) Sales agent time efficiency</t>
  </si>
  <si>
    <t xml:space="preserve">Total hours per week spent on lead generation, sales, after-sales service, training and team building </t>
  </si>
  <si>
    <t xml:space="preserve">Total hours worked per week by a sales agent </t>
  </si>
  <si>
    <t>Hours spent on sales should not include time spent on administrative tasks or transportation</t>
  </si>
  <si>
    <t>Value of inventory written-off during a quarter</t>
  </si>
  <si>
    <t xml:space="preserve">Average value of inventory during the same quarter </t>
  </si>
  <si>
    <t>The value of inventory written-off is the difference between the original cost of inventory and the amount which can be obtained by selling off or disposing of the inventory. If the inventory has no remaining value because it cannot be sold, the write off amount will be the full product cost</t>
  </si>
  <si>
    <t>All inventory values should be calculated at COGS</t>
  </si>
  <si>
    <r>
      <t xml:space="preserve">18) Stock loss 
</t>
    </r>
    <r>
      <rPr>
        <i/>
        <sz val="14"/>
        <color rgb="FF000000"/>
        <rFont val="Calibri"/>
        <family val="2"/>
        <scheme val="minor"/>
      </rPr>
      <t>% of stocks written-off</t>
    </r>
  </si>
  <si>
    <t>Yearly overhead costs (during the year for which you have provided revenues before)</t>
  </si>
  <si>
    <t>Sales revenue from product sales over the year</t>
  </si>
  <si>
    <r>
      <t xml:space="preserve">19) Overhead ratio 
</t>
    </r>
    <r>
      <rPr>
        <i/>
        <sz val="14"/>
        <color rgb="FF000000"/>
        <rFont val="Calibri"/>
        <family val="2"/>
        <scheme val="minor"/>
      </rPr>
      <t>% of revenues spent on overheads (headquarter staff, back-office costs, IT)</t>
    </r>
  </si>
  <si>
    <t>Business intelligence/analysis and reporting on performance</t>
  </si>
  <si>
    <t>Inventory procurement and management</t>
  </si>
  <si>
    <t>HR and payroll</t>
  </si>
  <si>
    <t>Remote field/agent performance management</t>
  </si>
  <si>
    <t>Marketing and mass comms e.g. bulk SMS</t>
  </si>
  <si>
    <t>After-sales support management</t>
  </si>
  <si>
    <t>20) Number of digitized processes out of 15 key processes</t>
  </si>
  <si>
    <t>Number of products under warranty that required maintenance or after-sales service over past two years</t>
  </si>
  <si>
    <t>Number of products sold that currently have outstanding warranty periods</t>
  </si>
  <si>
    <t>Include any contact by a customer on any matter requiring customer support or after-sales service</t>
  </si>
  <si>
    <r>
      <t xml:space="preserve">17) Product servicing rate 
</t>
    </r>
    <r>
      <rPr>
        <i/>
        <sz val="14"/>
        <color rgb="FF000000"/>
        <rFont val="Calibri"/>
        <family val="2"/>
        <scheme val="minor"/>
      </rPr>
      <t>% of products sold generating a call for after-sales service (beyond those made by the company) during warranty period</t>
    </r>
  </si>
  <si>
    <t>Number of different categories of people that your CEO regularly consults with on strategic matters</t>
  </si>
  <si>
    <t>There are broadly five categories of people that a business leader can draw on for support: 
i) Senior management: C-levels, key employees
ii) Coaches: mentors, incubators, investors, network
iii) Board: board of directors, advisory council, investors
iv) Peers: other entrepreneurs, network
v) Specialists: advisors on regulations, technology, sales, HR, strategy and other specialist topics</t>
  </si>
  <si>
    <t>The frequency of contact should be at least every few weeks</t>
  </si>
  <si>
    <t>Receivables at beginning of month 1 (In the year for which you have provided revenues before)</t>
  </si>
  <si>
    <t>Receivables at end of month 12 (In the year for which you have provided revenues before)</t>
  </si>
  <si>
    <t>Payables at beginning of month 1 (In the year for which you have provided revenues before)</t>
  </si>
  <si>
    <t>Payables at end of month 12 (In the year for which you have provided revenues before)</t>
  </si>
  <si>
    <t>Inventory at beginning of month 1 (In the year for which you have provided revenues before)</t>
  </si>
  <si>
    <t>Inventory at end of month 12 (In the year for which you have provided revenues before)</t>
  </si>
  <si>
    <r>
      <t xml:space="preserve">21) CEO support system
</t>
    </r>
    <r>
      <rPr>
        <sz val="14"/>
        <color rgb="FF000000"/>
        <rFont val="Calibri"/>
        <family val="2"/>
        <scheme val="minor"/>
      </rPr>
      <t>Number of types of people the CEO can discuss strategic matters with</t>
    </r>
  </si>
  <si>
    <r>
      <t xml:space="preserve">22) Cash-to-cash cycle
</t>
    </r>
    <r>
      <rPr>
        <i/>
        <sz val="14"/>
        <color rgb="FF000000"/>
        <rFont val="Calibri"/>
        <family val="2"/>
        <scheme val="minor"/>
      </rPr>
      <t>Number of days between the payment of the order of the finished product to the supplier and cash collection from customers</t>
    </r>
  </si>
  <si>
    <t>Value of one-off grants received during a year</t>
  </si>
  <si>
    <t>Gross revenue received during the same year from all sources</t>
  </si>
  <si>
    <t>2) Unique selling proposition</t>
  </si>
  <si>
    <t>N/A (This is a qualitative KPI that does not require computation). Enter 1/2/3 in the direct answer</t>
  </si>
  <si>
    <r>
      <t xml:space="preserve">3) Market segments
</t>
    </r>
    <r>
      <rPr>
        <i/>
        <sz val="14"/>
        <color theme="1"/>
        <rFont val="Calibri"/>
        <family val="2"/>
        <scheme val="minor"/>
      </rPr>
      <t>Number of different types of independent segments your company serves 
of the company’s products or services: households, retailers, companies, government, etc.</t>
    </r>
  </si>
  <si>
    <r>
      <t>3)</t>
    </r>
    <r>
      <rPr>
        <b/>
        <sz val="8"/>
        <color rgb="FF000000"/>
        <rFont val="Arial"/>
        <family val="2"/>
      </rPr>
      <t xml:space="preserve"> </t>
    </r>
    <r>
      <rPr>
        <sz val="8"/>
        <color rgb="FF000000"/>
        <rFont val="Arial"/>
        <family val="2"/>
      </rPr>
      <t>Market segments</t>
    </r>
  </si>
  <si>
    <t>4) Number of revenue streams</t>
  </si>
  <si>
    <t>5) Gross margin</t>
  </si>
  <si>
    <t>6) Inclusivity ratio</t>
  </si>
  <si>
    <t>7) Product utilisation rate</t>
  </si>
  <si>
    <t>8) Above-The-Line (ATL) marketing costs as % of revenues</t>
  </si>
  <si>
    <t>9) Penetration after 2 years of operations in the area among eligible customers</t>
  </si>
  <si>
    <t>10) Revenue per sales agent</t>
  </si>
  <si>
    <t>11) Sales agent compensation</t>
  </si>
  <si>
    <r>
      <t>11)</t>
    </r>
    <r>
      <rPr>
        <b/>
        <sz val="8"/>
        <color theme="1"/>
        <rFont val="Arial"/>
        <family val="2"/>
      </rPr>
      <t xml:space="preserve"> </t>
    </r>
    <r>
      <rPr>
        <sz val="8"/>
        <color theme="1"/>
        <rFont val="Arial"/>
        <family val="2"/>
      </rPr>
      <t>Sales agent compensation</t>
    </r>
  </si>
  <si>
    <r>
      <t xml:space="preserve">12) Sales agent cost ratio
</t>
    </r>
    <r>
      <rPr>
        <i/>
        <sz val="14"/>
        <color rgb="FF000000"/>
        <rFont val="Calibri"/>
        <family val="2"/>
        <scheme val="minor"/>
      </rPr>
      <t>Cost of sales agents in % of revenues at end-user price</t>
    </r>
  </si>
  <si>
    <t>12) Sales agent cost ratio</t>
  </si>
  <si>
    <t xml:space="preserve">Average = (value at the beginning of the period + value at the end of the period)/2 </t>
  </si>
  <si>
    <t>15) Cost of field force</t>
  </si>
  <si>
    <t>22) Cash-to-cash cycle</t>
  </si>
  <si>
    <t>17) Product servicing rate</t>
  </si>
  <si>
    <t>18) Stock loss</t>
  </si>
  <si>
    <t>19) Overhead ratio</t>
  </si>
  <si>
    <t>21) CEO support system</t>
  </si>
  <si>
    <r>
      <t xml:space="preserve">24) Grant contribution
</t>
    </r>
    <r>
      <rPr>
        <i/>
        <sz val="14"/>
        <color rgb="FF000000"/>
        <rFont val="Calibri"/>
        <family val="2"/>
        <scheme val="minor"/>
      </rPr>
      <t>Share of one-time grants out of all revenues, in a given year</t>
    </r>
  </si>
  <si>
    <t>23) Grant contribution</t>
  </si>
  <si>
    <t>Tracked regularly</t>
  </si>
  <si>
    <t>For companies with revenues below $1m</t>
  </si>
  <si>
    <t>For companies with revenues over $1m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</si>
</sst>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b/>
      <sz val="14"/>
      <color theme="1"/>
      <name val="Calibri"/>
      <family val="2"/>
      <scheme val="minor"/>
    </font>
    <font>
      <b/>
      <sz val="12"/>
      <color rgb="FFFFFFFF"/>
      <name val="Arial"/>
      <family val="2"/>
    </font>
    <font>
      <i/>
      <sz val="14"/>
      <color theme="1"/>
      <name val="Calibri"/>
      <family val="2"/>
      <scheme val="minor"/>
    </font>
    <font>
      <b/>
      <sz val="14"/>
      <color rgb="FF000000"/>
      <name val="Calibri"/>
      <family val="2"/>
      <scheme val="minor"/>
    </font>
    <font>
      <b/>
      <sz val="14"/>
      <color rgb="FFFFFFFF"/>
      <name val="Calibri"/>
      <family val="2"/>
      <scheme val="minor"/>
    </font>
    <font>
      <sz val="12"/>
      <color rgb="FF000000"/>
      <name val="Calibri"/>
      <family val="2"/>
      <scheme val="minor"/>
    </font>
    <font>
      <i/>
      <sz val="14"/>
      <color rgb="FF000000"/>
      <name val="Calibri"/>
      <family val="2"/>
      <scheme val="minor"/>
    </font>
    <font>
      <sz val="8"/>
      <name val="Calibri"/>
      <family val="2"/>
      <scheme val="minor"/>
    </font>
    <font>
      <b/>
      <sz val="10"/>
      <color rgb="FFFFFFFF"/>
      <name val="Arial"/>
      <family val="2"/>
    </font>
    <font>
      <b/>
      <sz val="8"/>
      <color rgb="FF333F5F"/>
      <name val="Arial"/>
      <family val="2"/>
    </font>
    <font>
      <sz val="8"/>
      <color rgb="FF000000"/>
      <name val="Arial"/>
      <family val="2"/>
    </font>
    <font>
      <sz val="8"/>
      <color theme="1"/>
      <name val="Arial"/>
      <family val="2"/>
    </font>
    <font>
      <b/>
      <sz val="8"/>
      <color rgb="FF000000"/>
      <name val="Arial"/>
      <family val="2"/>
    </font>
    <font>
      <sz val="8"/>
      <name val="Arial"/>
      <family val="2"/>
    </font>
    <font>
      <b/>
      <sz val="8"/>
      <color theme="1"/>
      <name val="Arial"/>
      <family val="2"/>
    </font>
    <font>
      <sz val="18"/>
      <color theme="1"/>
      <name val="Arial"/>
      <family val="2"/>
    </font>
    <font>
      <i/>
      <sz val="12"/>
      <color theme="0"/>
      <name val="Calibri"/>
      <family val="2"/>
      <scheme val="minor"/>
    </font>
    <font>
      <i/>
      <sz val="12"/>
      <color rgb="FFFFFF00"/>
      <name val="Calibri (Corps)"/>
    </font>
    <font>
      <sz val="12"/>
      <color theme="1"/>
      <name val="Calibri (Corps)"/>
    </font>
    <font>
      <u/>
      <sz val="12"/>
      <color theme="1"/>
      <name val="Calibri (Corps)"/>
    </font>
    <font>
      <i/>
      <sz val="12"/>
      <color theme="1"/>
      <name val="Calibri (Corps)"/>
    </font>
    <font>
      <b/>
      <sz val="12"/>
      <color theme="0"/>
      <name val="Calibri"/>
      <family val="2"/>
      <scheme val="minor"/>
    </font>
    <font>
      <b/>
      <i/>
      <sz val="12"/>
      <color theme="9"/>
      <name val="Calibri (Corps)"/>
    </font>
    <font>
      <b/>
      <i/>
      <sz val="12"/>
      <color theme="7"/>
      <name val="Calibri (Corps)"/>
    </font>
    <font>
      <b/>
      <sz val="12"/>
      <color theme="4"/>
      <name val="Calibri"/>
      <family val="2"/>
      <scheme val="minor"/>
    </font>
    <font>
      <b/>
      <sz val="12"/>
      <color theme="4"/>
      <name val="Calibri (Corps)"/>
    </font>
    <font>
      <sz val="12"/>
      <color theme="0"/>
      <name val="Calibri"/>
      <family val="2"/>
      <scheme val="minor"/>
    </font>
    <font>
      <i/>
      <sz val="12"/>
      <color theme="1"/>
      <name val="Calibri"/>
      <family val="2"/>
      <scheme val="minor"/>
    </font>
    <font>
      <b/>
      <i/>
      <sz val="12"/>
      <color rgb="FF70AD47"/>
      <name val="Calibri (Corps)"/>
    </font>
    <font>
      <b/>
      <i/>
      <sz val="14"/>
      <color theme="1"/>
      <name val="Calibri"/>
      <family val="2"/>
      <scheme val="minor"/>
    </font>
    <font>
      <sz val="14"/>
      <color rgb="FF000000"/>
      <name val="Calibri"/>
      <family val="2"/>
      <scheme val="minor"/>
    </font>
  </fonts>
  <fills count="23">
    <fill>
      <patternFill patternType="none"/>
    </fill>
    <fill>
      <patternFill patternType="gray125"/>
    </fill>
    <fill>
      <patternFill patternType="solid">
        <fgColor theme="5" tint="0.79998168889431442"/>
        <bgColor indexed="64"/>
      </patternFill>
    </fill>
    <fill>
      <patternFill patternType="solid">
        <fgColor rgb="FF002060"/>
        <bgColor indexed="64"/>
      </patternFill>
    </fill>
    <fill>
      <patternFill patternType="solid">
        <fgColor rgb="FFFFF3CC"/>
        <bgColor indexed="64"/>
      </patternFill>
    </fill>
    <fill>
      <patternFill patternType="solid">
        <fgColor theme="3" tint="0.39997558519241921"/>
        <bgColor indexed="64"/>
      </patternFill>
    </fill>
    <fill>
      <patternFill patternType="solid">
        <fgColor rgb="FF002060"/>
        <bgColor rgb="FF000000"/>
      </patternFill>
    </fill>
    <fill>
      <patternFill patternType="solid">
        <fgColor rgb="FF8497B0"/>
        <bgColor rgb="FF000000"/>
      </patternFill>
    </fill>
    <fill>
      <patternFill patternType="solid">
        <fgColor rgb="FF333F5F"/>
        <bgColor indexed="64"/>
      </patternFill>
    </fill>
    <fill>
      <patternFill patternType="solid">
        <fgColor theme="5"/>
        <bgColor indexed="64"/>
      </patternFill>
    </fill>
    <fill>
      <patternFill patternType="solid">
        <fgColor rgb="FFF2F2F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D6DDE4"/>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bgColor indexed="64"/>
      </patternFill>
    </fill>
    <fill>
      <patternFill patternType="solid">
        <fgColor theme="7"/>
        <bgColor rgb="FF000000"/>
      </patternFill>
    </fill>
    <fill>
      <patternFill patternType="solid">
        <fgColor theme="7"/>
        <bgColor indexed="64"/>
      </patternFill>
    </fill>
    <fill>
      <patternFill patternType="solid">
        <fgColor theme="4"/>
        <bgColor indexed="64"/>
      </patternFill>
    </fill>
    <fill>
      <patternFill patternType="solid">
        <fgColor rgb="FF70AD47"/>
        <bgColor indexed="64"/>
      </patternFill>
    </fill>
    <fill>
      <patternFill patternType="solid">
        <fgColor rgb="FF4472C4"/>
        <bgColor indexed="64"/>
      </patternFill>
    </fill>
    <fill>
      <patternFill patternType="solid">
        <fgColor rgb="FFFDE5D7"/>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thin">
        <color theme="0"/>
      </left>
      <right style="thin">
        <color theme="0"/>
      </right>
      <top/>
      <bottom style="thin">
        <color theme="0"/>
      </bottom>
      <diagonal/>
    </border>
    <border>
      <left style="thin">
        <color theme="0"/>
      </left>
      <right style="medium">
        <color theme="1"/>
      </right>
      <top/>
      <bottom style="thin">
        <color theme="0"/>
      </bottom>
      <diagonal/>
    </border>
    <border>
      <left/>
      <right/>
      <top style="medium">
        <color theme="1"/>
      </top>
      <bottom style="thin">
        <color theme="0"/>
      </bottom>
      <diagonal/>
    </border>
    <border>
      <left/>
      <right style="medium">
        <color theme="1"/>
      </right>
      <top style="medium">
        <color theme="1"/>
      </top>
      <bottom style="thin">
        <color theme="0"/>
      </bottom>
      <diagonal/>
    </border>
    <border>
      <left/>
      <right/>
      <top/>
      <bottom style="thin">
        <color theme="0"/>
      </bottom>
      <diagonal/>
    </border>
    <border>
      <left/>
      <right style="medium">
        <color theme="1"/>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thin">
        <color theme="0"/>
      </top>
      <bottom/>
      <diagonal/>
    </border>
    <border>
      <left/>
      <right style="medium">
        <color theme="1"/>
      </right>
      <top style="thin">
        <color theme="0"/>
      </top>
      <bottom/>
      <diagonal/>
    </border>
    <border>
      <left style="medium">
        <color indexed="64"/>
      </left>
      <right style="medium">
        <color theme="1"/>
      </right>
      <top style="medium">
        <color indexed="64"/>
      </top>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medium">
        <color theme="1"/>
      </right>
      <top/>
      <bottom/>
      <diagonal/>
    </border>
    <border>
      <left style="thin">
        <color theme="0"/>
      </left>
      <right style="medium">
        <color indexed="64"/>
      </right>
      <top/>
      <bottom style="thin">
        <color theme="0"/>
      </bottom>
      <diagonal/>
    </border>
    <border>
      <left style="thin">
        <color theme="0"/>
      </left>
      <right style="medium">
        <color indexed="64"/>
      </right>
      <top style="thin">
        <color theme="0"/>
      </top>
      <bottom style="thin">
        <color theme="0"/>
      </bottom>
      <diagonal/>
    </border>
    <border>
      <left style="medium">
        <color indexed="64"/>
      </left>
      <right style="medium">
        <color theme="1"/>
      </right>
      <top/>
      <bottom style="medium">
        <color indexed="64"/>
      </bottom>
      <diagonal/>
    </border>
    <border>
      <left style="medium">
        <color theme="1"/>
      </left>
      <right/>
      <top style="thin">
        <color theme="0"/>
      </top>
      <bottom/>
      <diagonal/>
    </border>
    <border>
      <left/>
      <right style="thin">
        <color theme="0"/>
      </right>
      <top style="thin">
        <color theme="0"/>
      </top>
      <bottom/>
      <diagonal/>
    </border>
    <border>
      <left style="medium">
        <color theme="1"/>
      </left>
      <right/>
      <top/>
      <bottom style="thin">
        <color theme="0"/>
      </bottom>
      <diagonal/>
    </border>
    <border>
      <left style="medium">
        <color theme="1"/>
      </left>
      <right/>
      <top/>
      <bottom style="medium">
        <color indexed="64"/>
      </bottom>
      <diagonal/>
    </border>
    <border>
      <left style="medium">
        <color theme="1"/>
      </left>
      <right/>
      <top/>
      <bottom/>
      <diagonal/>
    </border>
    <border>
      <left style="medium">
        <color theme="1"/>
      </left>
      <right/>
      <top/>
      <bottom style="medium">
        <color theme="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thin">
        <color rgb="FFFFFFFF"/>
      </bottom>
      <diagonal/>
    </border>
    <border>
      <left/>
      <right/>
      <top style="medium">
        <color rgb="FF000000"/>
      </top>
      <bottom style="thin">
        <color rgb="FFFFFFFF"/>
      </bottom>
      <diagonal/>
    </border>
    <border>
      <left/>
      <right style="thin">
        <color rgb="FFFFFFFF"/>
      </right>
      <top/>
      <bottom style="thin">
        <color rgb="FFFFFFFF"/>
      </bottom>
      <diagonal/>
    </border>
    <border>
      <left/>
      <right style="thin">
        <color rgb="FFFFFFFF"/>
      </right>
      <top/>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thin">
        <color rgb="FFFFFFFF"/>
      </left>
      <right style="medium">
        <color rgb="FF000000"/>
      </right>
      <top/>
      <bottom style="thin">
        <color rgb="FFFFFFFF"/>
      </bottom>
      <diagonal/>
    </border>
    <border>
      <left style="thin">
        <color rgb="FFFFFFFF"/>
      </left>
      <right style="medium">
        <color rgb="FF000000"/>
      </right>
      <top/>
      <bottom/>
      <diagonal/>
    </border>
    <border>
      <left/>
      <right style="medium">
        <color rgb="FF000000"/>
      </right>
      <top/>
      <bottom/>
      <diagonal/>
    </border>
    <border>
      <left/>
      <right style="medium">
        <color rgb="FF000000"/>
      </right>
      <top/>
      <bottom style="thin">
        <color rgb="FFFFFFFF"/>
      </bottom>
      <diagonal/>
    </border>
    <border>
      <left style="medium">
        <color rgb="FF000000"/>
      </left>
      <right/>
      <top style="thin">
        <color rgb="FFFFFFFF"/>
      </top>
      <bottom/>
      <diagonal/>
    </border>
    <border>
      <left/>
      <right style="thin">
        <color rgb="FFFFFFFF"/>
      </right>
      <top style="thin">
        <color rgb="FFFFFFFF"/>
      </top>
      <bottom/>
      <diagonal/>
    </border>
    <border>
      <left style="medium">
        <color rgb="FF000000"/>
      </left>
      <right/>
      <top/>
      <bottom style="thin">
        <color rgb="FFFFFFFF"/>
      </bottom>
      <diagonal/>
    </border>
    <border>
      <left/>
      <right/>
      <top style="thin">
        <color rgb="FFFFFFFF"/>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medium">
        <color rgb="FF000000"/>
      </right>
      <top style="thin">
        <color rgb="FFFFFFFF"/>
      </top>
      <bottom/>
      <diagonal/>
    </border>
    <border>
      <left style="medium">
        <color rgb="FF000000"/>
      </left>
      <right/>
      <top/>
      <bottom/>
      <diagonal/>
    </border>
    <border>
      <left style="medium">
        <color rgb="FF000000"/>
      </left>
      <right/>
      <top/>
      <bottom style="medium">
        <color rgb="FF000000"/>
      </bottom>
      <diagonal/>
    </border>
    <border>
      <left/>
      <right/>
      <top/>
      <bottom style="thin">
        <color rgb="FFD4D4D4"/>
      </bottom>
      <diagonal/>
    </border>
    <border>
      <left/>
      <right style="medium">
        <color theme="1"/>
      </right>
      <top style="thin">
        <color rgb="FFD4D4D4"/>
      </top>
      <bottom/>
      <diagonal/>
    </border>
    <border>
      <left/>
      <right/>
      <top style="thin">
        <color rgb="FFD4D4D4"/>
      </top>
      <bottom/>
      <diagonal/>
    </border>
    <border>
      <left/>
      <right/>
      <top style="thin">
        <color rgb="FFD4D4D4"/>
      </top>
      <bottom style="thin">
        <color rgb="FFD4D4D4"/>
      </bottom>
      <diagonal/>
    </border>
    <border>
      <left/>
      <right style="medium">
        <color rgb="FF000000"/>
      </right>
      <top style="thin">
        <color rgb="FFFFFFFF"/>
      </top>
      <bottom/>
      <diagonal/>
    </border>
    <border>
      <left style="medium">
        <color theme="1"/>
      </left>
      <right style="medium">
        <color rgb="FF000000"/>
      </right>
      <top style="medium">
        <color theme="1"/>
      </top>
      <bottom/>
      <diagonal/>
    </border>
    <border>
      <left style="medium">
        <color rgb="FF000000"/>
      </left>
      <right/>
      <top style="medium">
        <color theme="1"/>
      </top>
      <bottom style="thin">
        <color rgb="FFFFFFFF"/>
      </bottom>
      <diagonal/>
    </border>
    <border>
      <left/>
      <right/>
      <top style="medium">
        <color theme="1"/>
      </top>
      <bottom style="thin">
        <color rgb="FFFFFFFF"/>
      </bottom>
      <diagonal/>
    </border>
    <border>
      <left/>
      <right style="medium">
        <color theme="1"/>
      </right>
      <top style="medium">
        <color theme="1"/>
      </top>
      <bottom style="thin">
        <color rgb="FFFFFFFF"/>
      </bottom>
      <diagonal/>
    </border>
    <border>
      <left style="medium">
        <color theme="1"/>
      </left>
      <right style="medium">
        <color rgb="FF000000"/>
      </right>
      <top/>
      <bottom/>
      <diagonal/>
    </border>
    <border>
      <left style="thin">
        <color rgb="FFFFFFFF"/>
      </left>
      <right style="medium">
        <color theme="1"/>
      </right>
      <top style="thin">
        <color rgb="FFFFFFFF"/>
      </top>
      <bottom/>
      <diagonal/>
    </border>
    <border>
      <left style="thin">
        <color rgb="FFFFFFFF"/>
      </left>
      <right style="medium">
        <color theme="1"/>
      </right>
      <top/>
      <bottom style="thin">
        <color rgb="FFFFFFFF"/>
      </bottom>
      <diagonal/>
    </border>
    <border>
      <left style="medium">
        <color theme="1"/>
      </left>
      <right style="medium">
        <color rgb="FF000000"/>
      </right>
      <top/>
      <bottom style="medium">
        <color theme="1"/>
      </bottom>
      <diagonal/>
    </border>
    <border>
      <left style="medium">
        <color rgb="FF000000"/>
      </left>
      <right/>
      <top style="thin">
        <color rgb="FFFFFFFF"/>
      </top>
      <bottom style="medium">
        <color theme="1"/>
      </bottom>
      <diagonal/>
    </border>
    <border>
      <left/>
      <right/>
      <top style="thin">
        <color rgb="FFFFFFFF"/>
      </top>
      <bottom style="medium">
        <color theme="1"/>
      </bottom>
      <diagonal/>
    </border>
    <border>
      <left/>
      <right style="medium">
        <color theme="1"/>
      </right>
      <top style="thin">
        <color rgb="FFFFFFFF"/>
      </top>
      <bottom/>
      <diagonal/>
    </border>
    <border>
      <left style="medium">
        <color rgb="FF000000"/>
      </left>
      <right/>
      <top/>
      <bottom style="medium">
        <color theme="1"/>
      </bottom>
      <diagonal/>
    </border>
    <border>
      <left/>
      <right/>
      <top style="thin">
        <color rgb="FFD4D4D4"/>
      </top>
      <bottom style="medium">
        <color theme="1"/>
      </bottom>
      <diagonal/>
    </border>
    <border>
      <left style="thin">
        <color rgb="FFFFFFFF"/>
      </left>
      <right style="medium">
        <color theme="1"/>
      </right>
      <top/>
      <bottom/>
      <diagonal/>
    </border>
    <border>
      <left style="medium">
        <color theme="1"/>
      </left>
      <right/>
      <top style="thin">
        <color rgb="FFFFFFFF"/>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style="medium">
        <color theme="1"/>
      </bottom>
      <diagonal/>
    </border>
    <border>
      <left/>
      <right/>
      <top style="thin">
        <color indexed="64"/>
      </top>
      <bottom/>
      <diagonal/>
    </border>
    <border>
      <left/>
      <right/>
      <top style="thin">
        <color rgb="FFD4D4D4"/>
      </top>
      <bottom style="medium">
        <color indexed="64"/>
      </bottom>
      <diagonal/>
    </border>
    <border>
      <left/>
      <right/>
      <top/>
      <bottom style="thin">
        <color indexed="64"/>
      </bottom>
      <diagonal/>
    </border>
    <border>
      <left/>
      <right/>
      <top style="thin">
        <color theme="1"/>
      </top>
      <bottom/>
      <diagonal/>
    </border>
    <border>
      <left/>
      <right/>
      <top style="thin">
        <color rgb="FFD4D4D4"/>
      </top>
      <bottom style="medium">
        <color rgb="FF000000"/>
      </bottom>
      <diagonal/>
    </border>
    <border>
      <left/>
      <right style="medium">
        <color theme="1"/>
      </right>
      <top/>
      <bottom style="thin">
        <color rgb="FFFFFFF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thin">
        <color rgb="FFFFFFFF"/>
      </top>
      <bottom style="thin">
        <color rgb="FFD4D4D4"/>
      </bottom>
      <diagonal/>
    </border>
    <border>
      <left/>
      <right/>
      <top style="thin">
        <color rgb="FFFFFFFF"/>
      </top>
      <bottom style="thin">
        <color rgb="FFD4D4D4"/>
      </bottom>
      <diagonal/>
    </border>
    <border>
      <left style="medium">
        <color rgb="FF000000"/>
      </left>
      <right/>
      <top/>
      <bottom style="thin">
        <color rgb="FFD4D4D4"/>
      </bottom>
      <diagonal/>
    </border>
    <border>
      <left style="medium">
        <color rgb="FF000000"/>
      </left>
      <right/>
      <top style="thin">
        <color rgb="FFD4D4D4"/>
      </top>
      <bottom style="thin">
        <color rgb="FFD4D4D4"/>
      </bottom>
      <diagonal/>
    </border>
    <border>
      <left/>
      <right style="medium">
        <color theme="1"/>
      </right>
      <top/>
      <bottom style="thin">
        <color rgb="FFD4D4D4"/>
      </bottom>
      <diagonal/>
    </border>
    <border>
      <left style="medium">
        <color rgb="FF000000"/>
      </left>
      <right/>
      <top style="thin">
        <color rgb="FFD4D4D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s>
  <cellStyleXfs count="2">
    <xf numFmtId="0" fontId="0" fillId="0" borderId="0"/>
    <xf numFmtId="9" fontId="1" fillId="0" borderId="0" applyFont="0" applyFill="0" applyBorder="0" applyAlignment="0" applyProtection="0"/>
  </cellStyleXfs>
  <cellXfs count="309">
    <xf numFmtId="0" fontId="0" fillId="0" borderId="0" xfId="0"/>
    <xf numFmtId="0" fontId="2" fillId="0" borderId="0" xfId="0" applyFont="1"/>
    <xf numFmtId="0" fontId="0" fillId="2" borderId="0" xfId="0" applyFill="1"/>
    <xf numFmtId="9" fontId="0" fillId="2" borderId="0" xfId="1" applyFont="1" applyFill="1"/>
    <xf numFmtId="0" fontId="0" fillId="2" borderId="0" xfId="0" applyFill="1" applyAlignment="1">
      <alignment wrapText="1"/>
    </xf>
    <xf numFmtId="0" fontId="2"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2" fillId="8" borderId="0" xfId="0" applyFont="1" applyFill="1" applyAlignment="1">
      <alignment horizontal="center" vertical="center" wrapText="1" readingOrder="1"/>
    </xf>
    <xf numFmtId="0" fontId="14" fillId="11" borderId="0" xfId="0" applyFont="1" applyFill="1" applyAlignment="1">
      <alignment horizontal="left" vertical="center" wrapText="1" readingOrder="1"/>
    </xf>
    <xf numFmtId="0" fontId="14" fillId="11" borderId="0" xfId="0" applyFont="1" applyFill="1" applyAlignment="1">
      <alignment horizontal="center" vertical="center" wrapText="1" readingOrder="1"/>
    </xf>
    <xf numFmtId="0" fontId="14" fillId="0" borderId="0" xfId="0" applyFont="1" applyAlignment="1">
      <alignment horizontal="left" vertical="center" wrapText="1" readingOrder="1"/>
    </xf>
    <xf numFmtId="0" fontId="14" fillId="0" borderId="0" xfId="0" applyFont="1" applyAlignment="1">
      <alignment horizontal="center" vertical="center" wrapText="1" readingOrder="1"/>
    </xf>
    <xf numFmtId="0" fontId="14" fillId="13" borderId="0" xfId="0" applyFont="1" applyFill="1" applyAlignment="1">
      <alignment vertical="center" wrapText="1" readingOrder="1"/>
    </xf>
    <xf numFmtId="0" fontId="14" fillId="13" borderId="0" xfId="0" applyFont="1" applyFill="1" applyAlignment="1">
      <alignment horizontal="center" vertical="center" wrapText="1" readingOrder="1"/>
    </xf>
    <xf numFmtId="0" fontId="14" fillId="13" borderId="0" xfId="0" applyFont="1" applyFill="1" applyAlignment="1">
      <alignment horizontal="left" vertical="center" wrapText="1" readingOrder="1"/>
    </xf>
    <xf numFmtId="0" fontId="15" fillId="2" borderId="99" xfId="0" applyFont="1" applyFill="1" applyBorder="1" applyAlignment="1">
      <alignment horizontal="center" vertical="center" wrapText="1"/>
    </xf>
    <xf numFmtId="0" fontId="15" fillId="4" borderId="99" xfId="0" applyFont="1" applyFill="1" applyBorder="1" applyAlignment="1">
      <alignment horizontal="center" vertical="center" wrapText="1"/>
    </xf>
    <xf numFmtId="9" fontId="15" fillId="2" borderId="99" xfId="1" applyFont="1" applyFill="1" applyBorder="1" applyAlignment="1">
      <alignment horizontal="center" vertical="center" wrapText="1"/>
    </xf>
    <xf numFmtId="0" fontId="15" fillId="12" borderId="99" xfId="1" applyNumberFormat="1" applyFont="1" applyFill="1" applyBorder="1" applyAlignment="1">
      <alignment horizontal="center" vertical="center" wrapText="1"/>
    </xf>
    <xf numFmtId="0" fontId="15" fillId="2" borderId="99" xfId="1" applyNumberFormat="1" applyFont="1" applyFill="1" applyBorder="1" applyAlignment="1">
      <alignment horizontal="center" vertical="center" wrapText="1"/>
    </xf>
    <xf numFmtId="0" fontId="30" fillId="0" borderId="0" xfId="0" applyFont="1" applyAlignment="1">
      <alignment vertical="center"/>
    </xf>
    <xf numFmtId="0" fontId="0" fillId="16" borderId="0" xfId="0" applyFill="1" applyAlignment="1" applyProtection="1">
      <alignment horizontal="center" vertical="center" wrapText="1"/>
      <protection locked="0"/>
    </xf>
    <xf numFmtId="9" fontId="0" fillId="16" borderId="0" xfId="1" applyFont="1" applyFill="1" applyAlignment="1" applyProtection="1">
      <alignment horizontal="center" vertical="center" wrapText="1"/>
      <protection locked="0"/>
    </xf>
    <xf numFmtId="9" fontId="0" fillId="16" borderId="85" xfId="1" applyFont="1" applyFill="1" applyBorder="1" applyAlignment="1" applyProtection="1">
      <alignment horizontal="center" vertical="center" wrapText="1"/>
      <protection locked="0"/>
    </xf>
    <xf numFmtId="0" fontId="0" fillId="16" borderId="7" xfId="0" applyFill="1" applyBorder="1" applyAlignment="1" applyProtection="1">
      <alignment horizontal="center" vertical="center" wrapText="1"/>
      <protection locked="0"/>
    </xf>
    <xf numFmtId="0" fontId="0" fillId="16" borderId="70" xfId="0" applyFill="1" applyBorder="1" applyAlignment="1" applyProtection="1">
      <alignment horizontal="center" vertical="center" wrapText="1"/>
      <protection locked="0"/>
    </xf>
    <xf numFmtId="0" fontId="0" fillId="16" borderId="85" xfId="0" applyFill="1" applyBorder="1" applyAlignment="1" applyProtection="1">
      <alignment horizontal="center" vertical="center" wrapText="1"/>
      <protection locked="0"/>
    </xf>
    <xf numFmtId="0" fontId="0" fillId="16" borderId="91" xfId="0" applyFill="1" applyBorder="1" applyAlignment="1" applyProtection="1">
      <alignment horizontal="center" vertical="center" wrapText="1"/>
      <protection locked="0"/>
    </xf>
    <xf numFmtId="0" fontId="0" fillId="16" borderId="25" xfId="0" applyFill="1" applyBorder="1" applyAlignment="1" applyProtection="1">
      <alignment horizontal="center" vertical="center" wrapText="1"/>
      <protection locked="0"/>
    </xf>
    <xf numFmtId="0" fontId="25" fillId="3" borderId="104" xfId="0" applyFont="1" applyFill="1" applyBorder="1" applyAlignment="1" applyProtection="1">
      <alignment horizontal="center" vertical="center"/>
      <protection locked="0"/>
    </xf>
    <xf numFmtId="0" fontId="0" fillId="0" borderId="105" xfId="0" applyBorder="1" applyProtection="1">
      <protection locked="0"/>
    </xf>
    <xf numFmtId="0" fontId="0" fillId="0" borderId="105" xfId="0" applyBorder="1" applyAlignment="1" applyProtection="1">
      <alignment wrapText="1"/>
      <protection locked="0"/>
    </xf>
    <xf numFmtId="0" fontId="0" fillId="0" borderId="106" xfId="0" applyBorder="1" applyProtection="1">
      <protection locked="0"/>
    </xf>
    <xf numFmtId="9" fontId="9" fillId="16" borderId="0" xfId="1" applyFont="1" applyFill="1" applyAlignment="1" applyProtection="1">
      <alignment horizontal="center" vertical="center" wrapText="1"/>
      <protection locked="0"/>
    </xf>
    <xf numFmtId="9" fontId="9" fillId="16" borderId="70" xfId="1" applyFont="1" applyFill="1" applyBorder="1" applyAlignment="1" applyProtection="1">
      <alignment horizontal="center" vertical="center" wrapText="1"/>
      <protection locked="0"/>
    </xf>
    <xf numFmtId="0" fontId="9" fillId="16" borderId="0" xfId="0" applyFont="1" applyFill="1" applyAlignment="1" applyProtection="1">
      <alignment horizontal="center" vertical="center" wrapText="1"/>
      <protection locked="0"/>
    </xf>
    <xf numFmtId="0" fontId="9" fillId="16" borderId="70" xfId="0" applyFont="1" applyFill="1" applyBorder="1" applyAlignment="1" applyProtection="1">
      <alignment horizontal="center" vertical="center" wrapText="1"/>
      <protection locked="0"/>
    </xf>
    <xf numFmtId="0" fontId="9" fillId="16" borderId="94" xfId="0" applyFont="1" applyFill="1" applyBorder="1" applyAlignment="1" applyProtection="1">
      <alignment horizontal="center" vertical="center" wrapText="1"/>
      <protection locked="0"/>
    </xf>
    <xf numFmtId="0" fontId="9" fillId="16" borderId="12" xfId="0" applyFont="1" applyFill="1" applyBorder="1" applyAlignment="1" applyProtection="1">
      <alignment horizontal="center" vertical="center" wrapText="1"/>
      <protection locked="0"/>
    </xf>
    <xf numFmtId="0" fontId="9" fillId="16" borderId="71" xfId="0" applyFont="1" applyFill="1" applyBorder="1" applyAlignment="1" applyProtection="1">
      <alignment horizontal="center" vertical="center" wrapText="1"/>
      <protection locked="0"/>
    </xf>
    <xf numFmtId="0" fontId="9" fillId="16" borderId="85" xfId="0" applyFont="1" applyFill="1" applyBorder="1" applyAlignment="1" applyProtection="1">
      <alignment horizontal="center" vertical="center" wrapText="1"/>
      <protection locked="0"/>
    </xf>
    <xf numFmtId="0" fontId="14" fillId="13" borderId="92" xfId="0" applyFont="1" applyFill="1" applyBorder="1" applyAlignment="1">
      <alignment horizontal="center" vertical="center" wrapText="1" readingOrder="1"/>
    </xf>
    <xf numFmtId="0" fontId="17" fillId="11" borderId="0" xfId="0" applyFont="1" applyFill="1" applyAlignment="1">
      <alignment horizontal="center" vertical="center" wrapText="1"/>
    </xf>
    <xf numFmtId="0" fontId="0" fillId="0" borderId="0" xfId="0" applyProtection="1">
      <protection locked="0"/>
    </xf>
    <xf numFmtId="0" fontId="9" fillId="16" borderId="94" xfId="1"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9" fontId="15" fillId="12" borderId="99" xfId="1" applyFont="1" applyFill="1" applyBorder="1" applyAlignment="1">
      <alignment horizontal="center" vertical="center" wrapText="1"/>
    </xf>
    <xf numFmtId="9" fontId="0" fillId="16" borderId="70" xfId="1" applyFont="1" applyFill="1" applyBorder="1" applyAlignment="1" applyProtection="1">
      <alignment horizontal="center" vertical="center" wrapText="1"/>
      <protection locked="0"/>
    </xf>
    <xf numFmtId="10" fontId="0" fillId="16" borderId="0" xfId="0" applyNumberFormat="1" applyFill="1" applyAlignment="1" applyProtection="1">
      <alignment horizontal="center" vertical="center" wrapText="1"/>
      <protection locked="0"/>
    </xf>
    <xf numFmtId="9" fontId="15" fillId="4" borderId="97" xfId="1" applyFont="1" applyFill="1" applyBorder="1" applyAlignment="1">
      <alignment horizontal="center" vertical="center" wrapText="1"/>
    </xf>
    <xf numFmtId="9" fontId="15" fillId="4" borderId="99" xfId="1" applyFont="1" applyFill="1" applyBorder="1" applyAlignment="1">
      <alignment horizontal="center" vertical="center" wrapText="1"/>
    </xf>
    <xf numFmtId="0" fontId="15" fillId="13" borderId="0" xfId="0" applyFont="1" applyFill="1" applyAlignment="1">
      <alignment horizontal="center" vertical="center" wrapText="1" readingOrder="1"/>
    </xf>
    <xf numFmtId="0" fontId="15" fillId="22" borderId="99" xfId="0" applyFont="1" applyFill="1" applyBorder="1" applyAlignment="1">
      <alignment horizontal="center" vertical="center" wrapText="1"/>
    </xf>
    <xf numFmtId="0" fontId="15" fillId="13" borderId="0" xfId="0" applyFont="1" applyFill="1" applyAlignment="1">
      <alignment horizontal="left" vertical="center" wrapText="1" readingOrder="1"/>
    </xf>
    <xf numFmtId="49" fontId="15" fillId="13" borderId="0" xfId="0" applyNumberFormat="1" applyFont="1" applyFill="1" applyAlignment="1">
      <alignment horizontal="center" vertical="center" wrapText="1" readingOrder="1"/>
    </xf>
    <xf numFmtId="0" fontId="15" fillId="0" borderId="90" xfId="0" applyFont="1" applyBorder="1" applyAlignment="1">
      <alignment horizontal="left" vertical="center" wrapText="1" readingOrder="1"/>
    </xf>
    <xf numFmtId="0" fontId="15" fillId="0" borderId="90" xfId="0" applyFont="1" applyBorder="1" applyAlignment="1">
      <alignment horizontal="center" vertical="center" wrapText="1" readingOrder="1"/>
    </xf>
    <xf numFmtId="0" fontId="15" fillId="0" borderId="0" xfId="0" applyFont="1" applyAlignment="1">
      <alignment horizontal="center" vertical="center" wrapText="1" readingOrder="1"/>
    </xf>
    <xf numFmtId="49" fontId="15" fillId="0" borderId="0" xfId="0" applyNumberFormat="1" applyFont="1" applyAlignment="1">
      <alignment horizontal="center" vertical="center" wrapText="1" readingOrder="1"/>
    </xf>
    <xf numFmtId="0" fontId="15" fillId="0" borderId="114" xfId="0" applyFont="1" applyBorder="1" applyAlignment="1">
      <alignment horizontal="center" vertical="center" wrapText="1" readingOrder="1"/>
    </xf>
    <xf numFmtId="0" fontId="15" fillId="0" borderId="0" xfId="0" applyFont="1" applyAlignment="1">
      <alignment horizontal="center" vertical="center" wrapText="1"/>
    </xf>
    <xf numFmtId="0" fontId="17" fillId="0" borderId="0" xfId="0" applyFont="1" applyAlignment="1">
      <alignment horizontal="center" vertical="center" wrapText="1"/>
    </xf>
    <xf numFmtId="49" fontId="14" fillId="0" borderId="0" xfId="0" applyNumberFormat="1" applyFont="1" applyAlignment="1">
      <alignment horizontal="center" vertical="center" wrapText="1" readingOrder="1"/>
    </xf>
    <xf numFmtId="9" fontId="15" fillId="22" borderId="99" xfId="1" applyFont="1" applyFill="1" applyBorder="1" applyAlignment="1">
      <alignment horizontal="center" vertical="center" wrapText="1"/>
    </xf>
    <xf numFmtId="9" fontId="9" fillId="16" borderId="0" xfId="0" applyNumberFormat="1" applyFont="1" applyFill="1" applyAlignment="1" applyProtection="1">
      <alignment horizontal="center" vertical="center" wrapText="1"/>
      <protection locked="0"/>
    </xf>
    <xf numFmtId="9" fontId="9" fillId="16" borderId="71" xfId="0" applyNumberFormat="1" applyFont="1" applyFill="1" applyBorder="1" applyAlignment="1" applyProtection="1">
      <alignment horizontal="center" vertical="center" wrapText="1"/>
      <protection locked="0"/>
    </xf>
    <xf numFmtId="9" fontId="9" fillId="16" borderId="70" xfId="0" applyNumberFormat="1" applyFont="1" applyFill="1" applyBorder="1" applyAlignment="1" applyProtection="1">
      <alignment horizontal="center" vertical="center" wrapText="1"/>
      <protection locked="0"/>
    </xf>
    <xf numFmtId="0" fontId="15" fillId="4" borderId="99" xfId="1" applyNumberFormat="1" applyFont="1" applyFill="1" applyBorder="1" applyAlignment="1">
      <alignment horizontal="center" vertical="center" wrapText="1"/>
    </xf>
    <xf numFmtId="0" fontId="15" fillId="13" borderId="0" xfId="1" applyNumberFormat="1" applyFont="1" applyFill="1" applyBorder="1" applyAlignment="1">
      <alignment horizontal="center" vertical="center"/>
    </xf>
    <xf numFmtId="2" fontId="15" fillId="22" borderId="99" xfId="1" applyNumberFormat="1" applyFont="1" applyFill="1" applyBorder="1" applyAlignment="1">
      <alignment horizontal="center" vertical="center" wrapText="1"/>
    </xf>
    <xf numFmtId="1" fontId="15" fillId="22" borderId="99" xfId="1" applyNumberFormat="1" applyFont="1" applyFill="1" applyBorder="1" applyAlignment="1">
      <alignment horizontal="center" vertical="center" wrapText="1"/>
    </xf>
    <xf numFmtId="9" fontId="9" fillId="16" borderId="57" xfId="0" applyNumberFormat="1" applyFont="1" applyFill="1" applyBorder="1" applyAlignment="1" applyProtection="1">
      <alignment horizontal="center" vertical="center" wrapText="1"/>
      <protection locked="0"/>
    </xf>
    <xf numFmtId="9" fontId="15" fillId="4" borderId="115" xfId="1" applyFont="1" applyFill="1" applyBorder="1" applyAlignment="1">
      <alignment horizontal="center" vertical="center" wrapText="1"/>
    </xf>
    <xf numFmtId="0" fontId="14" fillId="13" borderId="93" xfId="0" applyFont="1" applyFill="1" applyBorder="1" applyAlignment="1">
      <alignment horizontal="left" vertical="center" wrapText="1" readingOrder="1"/>
    </xf>
    <xf numFmtId="0" fontId="17" fillId="13" borderId="93" xfId="0" applyFont="1" applyFill="1" applyBorder="1" applyAlignment="1">
      <alignment horizontal="center" vertical="center" wrapText="1"/>
    </xf>
    <xf numFmtId="9" fontId="15" fillId="22" borderId="102" xfId="1" applyFont="1" applyFill="1" applyBorder="1" applyAlignment="1">
      <alignment horizontal="center" vertical="center" wrapText="1"/>
    </xf>
    <xf numFmtId="2" fontId="15" fillId="22" borderId="100" xfId="1" applyNumberFormat="1" applyFont="1" applyFill="1" applyBorder="1" applyAlignment="1">
      <alignment horizontal="center" vertical="center" wrapText="1"/>
    </xf>
    <xf numFmtId="2" fontId="15" fillId="4" borderId="99" xfId="0" applyNumberFormat="1" applyFont="1" applyFill="1" applyBorder="1" applyAlignment="1">
      <alignment horizontal="center" vertical="center" wrapText="1"/>
    </xf>
    <xf numFmtId="0" fontId="17" fillId="10" borderId="0" xfId="0" applyFont="1" applyFill="1" applyAlignment="1">
      <alignment horizontal="center" vertical="center" wrapText="1"/>
    </xf>
    <xf numFmtId="9" fontId="9" fillId="16" borderId="57" xfId="1" applyFont="1" applyFill="1" applyBorder="1" applyAlignment="1" applyProtection="1">
      <alignment horizontal="center" vertical="center" wrapText="1"/>
      <protection locked="0"/>
    </xf>
    <xf numFmtId="0" fontId="9" fillId="16" borderId="70" xfId="1" applyNumberFormat="1" applyFont="1" applyFill="1" applyBorder="1" applyAlignment="1" applyProtection="1">
      <alignment horizontal="center" vertical="center" wrapText="1"/>
      <protection locked="0"/>
    </xf>
    <xf numFmtId="0" fontId="0" fillId="0" borderId="0" xfId="0" applyAlignment="1">
      <alignment horizontal="left" vertical="top" wrapText="1"/>
    </xf>
    <xf numFmtId="0" fontId="20" fillId="15" borderId="0" xfId="0" applyFont="1" applyFill="1" applyAlignment="1">
      <alignment horizontal="left" vertical="center" wrapText="1"/>
    </xf>
    <xf numFmtId="0" fontId="3" fillId="3" borderId="0" xfId="0" applyFont="1" applyFill="1" applyAlignment="1">
      <alignment horizontal="center" vertical="center"/>
    </xf>
    <xf numFmtId="0" fontId="2" fillId="0" borderId="0" xfId="0" applyFont="1" applyAlignment="1">
      <alignment horizontal="left" vertical="top" wrapText="1"/>
    </xf>
    <xf numFmtId="0" fontId="14" fillId="0" borderId="0" xfId="0" applyFont="1" applyAlignment="1">
      <alignment horizontal="center" vertical="center" wrapText="1" readingOrder="1"/>
    </xf>
    <xf numFmtId="0" fontId="14" fillId="0" borderId="0" xfId="0" applyFont="1" applyAlignment="1">
      <alignment horizontal="left" vertical="center" wrapText="1" readingOrder="1"/>
    </xf>
    <xf numFmtId="0" fontId="12" fillId="8" borderId="96" xfId="0" applyFont="1" applyFill="1" applyBorder="1" applyAlignment="1">
      <alignment horizontal="center" vertical="center" wrapText="1" readingOrder="1"/>
    </xf>
    <xf numFmtId="0" fontId="12" fillId="8" borderId="98" xfId="0" applyFont="1" applyFill="1" applyBorder="1" applyAlignment="1">
      <alignment horizontal="center" vertical="center" wrapText="1" readingOrder="1"/>
    </xf>
    <xf numFmtId="0" fontId="12" fillId="8" borderId="90" xfId="0" applyFont="1" applyFill="1" applyBorder="1" applyAlignment="1">
      <alignment horizontal="center" vertical="center" wrapText="1" readingOrder="1"/>
    </xf>
    <xf numFmtId="0" fontId="12" fillId="8" borderId="0" xfId="0" applyFont="1" applyFill="1" applyAlignment="1">
      <alignment horizontal="center" vertical="center" wrapText="1" readingOrder="1"/>
    </xf>
    <xf numFmtId="0" fontId="14" fillId="11" borderId="0" xfId="0" applyFont="1" applyFill="1" applyAlignment="1">
      <alignment horizontal="left" vertical="center" wrapText="1" readingOrder="1"/>
    </xf>
    <xf numFmtId="0" fontId="17" fillId="11" borderId="0" xfId="0" applyFont="1" applyFill="1" applyAlignment="1">
      <alignment horizontal="center" vertical="center" wrapText="1"/>
    </xf>
    <xf numFmtId="0" fontId="14" fillId="11" borderId="0" xfId="0" applyFont="1" applyFill="1" applyAlignment="1">
      <alignment horizontal="center" vertical="center" wrapText="1" readingOrder="1"/>
    </xf>
    <xf numFmtId="0" fontId="12" fillId="9" borderId="97" xfId="0" applyFont="1" applyFill="1" applyBorder="1" applyAlignment="1">
      <alignment horizontal="center" vertical="center" wrapText="1" readingOrder="1"/>
    </xf>
    <xf numFmtId="0" fontId="12" fillId="9" borderId="99" xfId="0" applyFont="1" applyFill="1" applyBorder="1" applyAlignment="1">
      <alignment horizontal="center" vertical="center" wrapText="1" readingOrder="1"/>
    </xf>
    <xf numFmtId="0" fontId="15" fillId="13" borderId="0" xfId="0" applyFont="1" applyFill="1" applyAlignment="1">
      <alignment horizontal="center" vertical="center" wrapText="1" readingOrder="1"/>
    </xf>
    <xf numFmtId="0" fontId="13" fillId="10" borderId="96" xfId="0" applyFont="1" applyFill="1" applyBorder="1" applyAlignment="1">
      <alignment horizontal="center" vertical="center" wrapText="1" readingOrder="1"/>
    </xf>
    <xf numFmtId="0" fontId="13" fillId="10" borderId="98" xfId="0" applyFont="1" applyFill="1" applyBorder="1" applyAlignment="1">
      <alignment horizontal="center" vertical="center" wrapText="1" readingOrder="1"/>
    </xf>
    <xf numFmtId="0" fontId="13" fillId="10" borderId="113" xfId="0" applyFont="1" applyFill="1" applyBorder="1" applyAlignment="1">
      <alignment horizontal="center" vertical="center" wrapText="1" readingOrder="1"/>
    </xf>
    <xf numFmtId="0" fontId="15" fillId="0" borderId="90" xfId="0" applyFont="1" applyBorder="1" applyAlignment="1">
      <alignment horizontal="center" vertical="center" wrapText="1" readingOrder="1"/>
    </xf>
    <xf numFmtId="0" fontId="15" fillId="13" borderId="0" xfId="0" applyFont="1" applyFill="1" applyAlignment="1">
      <alignment horizontal="left" vertical="center" wrapText="1" readingOrder="1"/>
    </xf>
    <xf numFmtId="0" fontId="15" fillId="0" borderId="0" xfId="0" applyFont="1" applyAlignment="1">
      <alignment horizontal="left" vertical="center" wrapText="1" readingOrder="1"/>
    </xf>
    <xf numFmtId="0" fontId="15" fillId="0" borderId="114" xfId="0" applyFont="1" applyBorder="1" applyAlignment="1">
      <alignment horizontal="left" vertical="center" wrapText="1" readingOrder="1"/>
    </xf>
    <xf numFmtId="0" fontId="15" fillId="0" borderId="0" xfId="0" applyFont="1" applyAlignment="1">
      <alignment horizontal="center" vertical="center" wrapText="1" readingOrder="1"/>
    </xf>
    <xf numFmtId="0" fontId="15" fillId="0" borderId="114" xfId="0" applyFont="1" applyBorder="1" applyAlignment="1">
      <alignment horizontal="center" vertical="center" wrapText="1" readingOrder="1"/>
    </xf>
    <xf numFmtId="0" fontId="14" fillId="13" borderId="0" xfId="0" applyFont="1" applyFill="1" applyAlignment="1">
      <alignment horizontal="center" vertical="center" wrapText="1" readingOrder="1"/>
    </xf>
    <xf numFmtId="0" fontId="14" fillId="13" borderId="0" xfId="0" applyFont="1" applyFill="1" applyAlignment="1">
      <alignment horizontal="left" vertical="center" wrapText="1" readingOrder="1"/>
    </xf>
    <xf numFmtId="0" fontId="14" fillId="13" borderId="92" xfId="0" applyFont="1" applyFill="1" applyBorder="1" applyAlignment="1">
      <alignment horizontal="left" vertical="center" wrapText="1" readingOrder="1"/>
    </xf>
    <xf numFmtId="0" fontId="17" fillId="0" borderId="0" xfId="0" applyFont="1" applyAlignment="1">
      <alignment horizontal="center" vertical="center" wrapText="1"/>
    </xf>
    <xf numFmtId="0" fontId="15" fillId="0" borderId="0" xfId="0" applyFont="1" applyAlignment="1">
      <alignment horizontal="center" vertical="center" wrapText="1"/>
    </xf>
    <xf numFmtId="0" fontId="13" fillId="10" borderId="101" xfId="0" applyFont="1" applyFill="1" applyBorder="1" applyAlignment="1">
      <alignment horizontal="center" vertical="center" wrapText="1" readingOrder="1"/>
    </xf>
    <xf numFmtId="0" fontId="13" fillId="10" borderId="103" xfId="0" applyFont="1" applyFill="1" applyBorder="1" applyAlignment="1">
      <alignment horizontal="center" vertical="center" wrapText="1" readingOrder="1"/>
    </xf>
    <xf numFmtId="0" fontId="14" fillId="13" borderId="92" xfId="0" applyFont="1" applyFill="1" applyBorder="1" applyAlignment="1">
      <alignment horizontal="center" vertical="center" wrapText="1" readingOrder="1"/>
    </xf>
    <xf numFmtId="0" fontId="19" fillId="0" borderId="0" xfId="0" applyFont="1" applyAlignment="1">
      <alignment horizontal="center" vertical="center" wrapText="1"/>
    </xf>
    <xf numFmtId="0" fontId="19" fillId="13" borderId="0" xfId="0" applyFont="1" applyFill="1" applyAlignment="1">
      <alignment horizontal="center" vertical="center" wrapText="1"/>
    </xf>
    <xf numFmtId="0" fontId="14" fillId="13" borderId="93" xfId="0" applyFont="1" applyFill="1" applyBorder="1" applyAlignment="1">
      <alignment horizontal="center" vertical="center" wrapText="1" readingOrder="1"/>
    </xf>
    <xf numFmtId="0" fontId="17" fillId="13" borderId="93" xfId="0" applyFont="1" applyFill="1" applyBorder="1" applyAlignment="1">
      <alignment horizontal="center" vertical="center" wrapText="1"/>
    </xf>
    <xf numFmtId="0" fontId="20" fillId="15" borderId="0" xfId="0" applyFont="1" applyFill="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0" fillId="0" borderId="0" xfId="0"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readingOrder="1"/>
      <protection locked="0"/>
    </xf>
    <xf numFmtId="0" fontId="5" fillId="5" borderId="14" xfId="0" applyFont="1" applyFill="1" applyBorder="1" applyAlignment="1" applyProtection="1">
      <alignment horizontal="center" vertical="center" wrapText="1" readingOrder="1"/>
      <protection locked="0"/>
    </xf>
    <xf numFmtId="0" fontId="5" fillId="5" borderId="15" xfId="0" applyFont="1" applyFill="1" applyBorder="1" applyAlignment="1" applyProtection="1">
      <alignment horizontal="center" vertical="center" wrapText="1" readingOrder="1"/>
      <protection locked="0"/>
    </xf>
    <xf numFmtId="0" fontId="5" fillId="5" borderId="20" xfId="0" applyFont="1" applyFill="1" applyBorder="1" applyAlignment="1" applyProtection="1">
      <alignment horizontal="center" vertical="center" wrapText="1" readingOrder="1"/>
      <protection locked="0"/>
    </xf>
    <xf numFmtId="0" fontId="5" fillId="5" borderId="9" xfId="0" applyFont="1" applyFill="1" applyBorder="1" applyAlignment="1" applyProtection="1">
      <alignment horizontal="center" vertical="center" wrapText="1" readingOrder="1"/>
      <protection locked="0"/>
    </xf>
    <xf numFmtId="0" fontId="5" fillId="5" borderId="9" xfId="0" applyFont="1" applyFill="1" applyBorder="1" applyAlignment="1" applyProtection="1">
      <alignment horizontal="center" vertical="center" wrapText="1" readingOrder="1"/>
      <protection locked="0"/>
    </xf>
    <xf numFmtId="0" fontId="5" fillId="5" borderId="10" xfId="0" applyFont="1" applyFill="1" applyBorder="1" applyAlignment="1" applyProtection="1">
      <alignment horizontal="center" vertical="center" wrapText="1" readingOrder="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5" fillId="5" borderId="34" xfId="0" applyFont="1" applyFill="1" applyBorder="1" applyAlignment="1" applyProtection="1">
      <alignment horizontal="center" vertical="center" wrapText="1" readingOrder="1"/>
      <protection locked="0"/>
    </xf>
    <xf numFmtId="0" fontId="5" fillId="5" borderId="35" xfId="0" applyFont="1" applyFill="1" applyBorder="1" applyAlignment="1" applyProtection="1">
      <alignment horizontal="center" vertical="center" wrapText="1" readingOrder="1"/>
      <protection locked="0"/>
    </xf>
    <xf numFmtId="0" fontId="5" fillId="5" borderId="36" xfId="0" applyFont="1" applyFill="1" applyBorder="1" applyAlignment="1" applyProtection="1">
      <alignment horizontal="center" vertical="center" wrapText="1" readingOrder="1"/>
      <protection locked="0"/>
    </xf>
    <xf numFmtId="0" fontId="0" fillId="0" borderId="3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26" xfId="0"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2" xfId="0" applyBorder="1" applyAlignment="1" applyProtection="1">
      <alignment horizontal="left"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readingOrder="1"/>
      <protection locked="0"/>
    </xf>
    <xf numFmtId="0" fontId="5" fillId="5" borderId="32" xfId="0" applyFont="1" applyFill="1" applyBorder="1" applyAlignment="1" applyProtection="1">
      <alignment horizontal="center" vertical="center" wrapText="1" readingOrder="1"/>
      <protection locked="0"/>
    </xf>
    <xf numFmtId="0" fontId="4" fillId="0" borderId="33"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3" xfId="0"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8" fillId="6" borderId="60" xfId="0" applyFont="1" applyFill="1" applyBorder="1" applyAlignment="1" applyProtection="1">
      <alignment horizontal="center" vertical="center" wrapText="1"/>
      <protection locked="0"/>
    </xf>
    <xf numFmtId="0" fontId="8" fillId="6" borderId="44" xfId="0" applyFont="1" applyFill="1" applyBorder="1" applyAlignment="1" applyProtection="1">
      <alignment horizontal="center" vertical="center" wrapText="1"/>
      <protection locked="0"/>
    </xf>
    <xf numFmtId="0" fontId="8" fillId="6" borderId="43"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5" fillId="7" borderId="54" xfId="0" applyFont="1" applyFill="1" applyBorder="1" applyAlignment="1" applyProtection="1">
      <alignment horizontal="center" vertical="center" wrapText="1" readingOrder="1"/>
      <protection locked="0"/>
    </xf>
    <xf numFmtId="0" fontId="5" fillId="7" borderId="55" xfId="0" applyFont="1" applyFill="1" applyBorder="1" applyAlignment="1" applyProtection="1">
      <alignment horizontal="center" vertical="center" wrapText="1" readingOrder="1"/>
      <protection locked="0"/>
    </xf>
    <xf numFmtId="0" fontId="5" fillId="7" borderId="61" xfId="0" applyFont="1" applyFill="1" applyBorder="1" applyAlignment="1" applyProtection="1">
      <alignment horizontal="center" vertical="center" wrapText="1" readingOrder="1"/>
      <protection locked="0"/>
    </xf>
    <xf numFmtId="0" fontId="5" fillId="7" borderId="62" xfId="0" applyFont="1" applyFill="1" applyBorder="1" applyAlignment="1" applyProtection="1">
      <alignment horizontal="center" vertical="center" wrapText="1" readingOrder="1"/>
      <protection locked="0"/>
    </xf>
    <xf numFmtId="0" fontId="5" fillId="7" borderId="63" xfId="0" applyFont="1" applyFill="1" applyBorder="1" applyAlignment="1" applyProtection="1">
      <alignment horizontal="center" vertical="center" wrapText="1" readingOrder="1"/>
      <protection locked="0"/>
    </xf>
    <xf numFmtId="0" fontId="5" fillId="7" borderId="64" xfId="0" applyFont="1" applyFill="1" applyBorder="1" applyAlignment="1" applyProtection="1">
      <alignment horizontal="center" vertical="center" wrapText="1" readingOrder="1"/>
      <protection locked="0"/>
    </xf>
    <xf numFmtId="0" fontId="5" fillId="7" borderId="65" xfId="0" applyFont="1" applyFill="1" applyBorder="1" applyAlignment="1" applyProtection="1">
      <alignment horizontal="center" vertical="center" wrapText="1" readingOrder="1"/>
      <protection locked="0"/>
    </xf>
    <xf numFmtId="0" fontId="5" fillId="0" borderId="0" xfId="0" applyFont="1" applyAlignment="1" applyProtection="1">
      <alignment horizontal="center" vertical="center" wrapText="1" readingOrder="1"/>
      <protection locked="0"/>
    </xf>
    <xf numFmtId="0" fontId="5" fillId="7" borderId="56" xfId="0" applyFont="1" applyFill="1" applyBorder="1" applyAlignment="1" applyProtection="1">
      <alignment horizontal="center" vertical="center" wrapText="1" readingOrder="1"/>
      <protection locked="0"/>
    </xf>
    <xf numFmtId="0" fontId="5" fillId="7" borderId="45" xfId="0" applyFont="1" applyFill="1" applyBorder="1" applyAlignment="1" applyProtection="1">
      <alignment horizontal="center" vertical="center" wrapText="1" readingOrder="1"/>
      <protection locked="0"/>
    </xf>
    <xf numFmtId="0" fontId="5" fillId="7" borderId="45" xfId="0" applyFont="1" applyFill="1" applyBorder="1" applyAlignment="1" applyProtection="1">
      <alignment horizontal="center" vertical="center" wrapText="1" readingOrder="1"/>
      <protection locked="0"/>
    </xf>
    <xf numFmtId="0" fontId="5" fillId="7" borderId="48" xfId="0" applyFont="1" applyFill="1" applyBorder="1" applyAlignment="1" applyProtection="1">
      <alignment horizontal="center" vertical="center" wrapText="1" readingOrder="1"/>
      <protection locked="0"/>
    </xf>
    <xf numFmtId="0" fontId="5" fillId="7" borderId="50" xfId="0" applyFont="1" applyFill="1" applyBorder="1" applyAlignment="1" applyProtection="1">
      <alignment horizontal="center" vertical="center" wrapText="1" readingOrder="1"/>
      <protection locked="0"/>
    </xf>
    <xf numFmtId="0" fontId="9" fillId="0" borderId="54" xfId="0" applyFont="1" applyBorder="1" applyAlignment="1" applyProtection="1">
      <alignment horizontal="center" vertical="center" wrapText="1"/>
      <protection locked="0"/>
    </xf>
    <xf numFmtId="0" fontId="9" fillId="0" borderId="57" xfId="0" applyFont="1" applyBorder="1" applyAlignment="1" applyProtection="1">
      <alignment vertical="center" wrapText="1"/>
      <protection locked="0"/>
    </xf>
    <xf numFmtId="10" fontId="0" fillId="0" borderId="0" xfId="0" applyNumberFormat="1" applyAlignment="1" applyProtection="1">
      <alignment horizontal="center" vertical="center" wrapText="1"/>
      <protection locked="0"/>
    </xf>
    <xf numFmtId="0" fontId="9" fillId="0" borderId="66" xfId="0" applyFont="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8" fillId="6" borderId="56" xfId="0" applyFont="1" applyFill="1" applyBorder="1" applyAlignment="1" applyProtection="1">
      <alignment horizontal="center" vertical="center" wrapText="1"/>
      <protection locked="0"/>
    </xf>
    <xf numFmtId="0" fontId="8" fillId="6" borderId="47" xfId="0" applyFont="1" applyFill="1" applyBorder="1" applyAlignment="1" applyProtection="1">
      <alignment horizontal="center" vertical="center" wrapText="1"/>
      <protection locked="0"/>
    </xf>
    <xf numFmtId="0" fontId="8" fillId="6" borderId="53" xfId="0" applyFont="1" applyFill="1" applyBorder="1" applyAlignment="1" applyProtection="1">
      <alignment horizontal="center" vertical="center" wrapText="1"/>
      <protection locked="0"/>
    </xf>
    <xf numFmtId="0" fontId="5" fillId="7" borderId="57" xfId="0" applyFont="1" applyFill="1" applyBorder="1" applyAlignment="1" applyProtection="1">
      <alignment horizontal="center" vertical="center" wrapText="1" readingOrder="1"/>
      <protection locked="0"/>
    </xf>
    <xf numFmtId="0" fontId="5" fillId="7" borderId="47" xfId="0" applyFont="1" applyFill="1" applyBorder="1" applyAlignment="1" applyProtection="1">
      <alignment horizontal="center" vertical="center" wrapText="1" readingOrder="1"/>
      <protection locked="0"/>
    </xf>
    <xf numFmtId="0" fontId="9" fillId="0" borderId="57" xfId="0" applyFont="1" applyBorder="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9" fillId="0" borderId="67" xfId="0"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9" fillId="0" borderId="58" xfId="0" applyFont="1" applyBorder="1" applyAlignment="1" applyProtection="1">
      <alignment horizontal="left" vertical="center" wrapText="1"/>
      <protection locked="0"/>
    </xf>
    <xf numFmtId="0" fontId="9" fillId="0" borderId="58" xfId="0" applyFont="1" applyBorder="1" applyAlignment="1" applyProtection="1">
      <alignment horizontal="center" vertical="center" wrapText="1"/>
      <protection locked="0"/>
    </xf>
    <xf numFmtId="0" fontId="9" fillId="0" borderId="59" xfId="0" applyFont="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0" fontId="0" fillId="0" borderId="38" xfId="0"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0" fontId="0" fillId="0" borderId="37"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0" fontId="0" fillId="17" borderId="72" xfId="0" applyNumberFormat="1" applyFill="1" applyBorder="1" applyAlignment="1" applyProtection="1">
      <alignment horizontal="center" vertical="center" wrapText="1"/>
    </xf>
    <xf numFmtId="10" fontId="0" fillId="17" borderId="52" xfId="0" applyNumberFormat="1" applyFill="1" applyBorder="1" applyAlignment="1" applyProtection="1">
      <alignment horizontal="center" vertical="center" wrapText="1"/>
    </xf>
    <xf numFmtId="9" fontId="0" fillId="18" borderId="11" xfId="0" applyNumberFormat="1" applyFill="1" applyBorder="1" applyAlignment="1" applyProtection="1">
      <alignment horizontal="center" vertical="center" wrapText="1"/>
    </xf>
    <xf numFmtId="9" fontId="0" fillId="18" borderId="69" xfId="0" applyNumberFormat="1" applyFill="1" applyBorder="1" applyAlignment="1" applyProtection="1">
      <alignment horizontal="center" vertical="center" wrapText="1"/>
    </xf>
    <xf numFmtId="10" fontId="0" fillId="18" borderId="11" xfId="0" applyNumberFormat="1" applyFill="1" applyBorder="1" applyAlignment="1" applyProtection="1">
      <alignment horizontal="center" vertical="center" wrapText="1"/>
    </xf>
    <xf numFmtId="0" fontId="0" fillId="18" borderId="11" xfId="0"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73" xfId="0" applyFont="1" applyBorder="1" applyAlignment="1" applyProtection="1">
      <alignment horizontal="center" vertical="center" wrapText="1"/>
      <protection locked="0"/>
    </xf>
    <xf numFmtId="0" fontId="8" fillId="6" borderId="74" xfId="0" applyFont="1" applyFill="1" applyBorder="1" applyAlignment="1" applyProtection="1">
      <alignment horizontal="center" vertical="center" wrapText="1"/>
      <protection locked="0"/>
    </xf>
    <xf numFmtId="0" fontId="8" fillId="6" borderId="75" xfId="0" applyFont="1" applyFill="1" applyBorder="1" applyAlignment="1" applyProtection="1">
      <alignment horizontal="center" vertical="center" wrapText="1"/>
      <protection locked="0"/>
    </xf>
    <xf numFmtId="0" fontId="8" fillId="6" borderId="76"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5" fillId="7" borderId="78" xfId="0" applyFont="1" applyFill="1" applyBorder="1" applyAlignment="1" applyProtection="1">
      <alignment horizontal="center" vertical="center" wrapText="1" readingOrder="1"/>
      <protection locked="0"/>
    </xf>
    <xf numFmtId="0" fontId="5" fillId="7" borderId="79" xfId="0" applyFont="1" applyFill="1" applyBorder="1" applyAlignment="1" applyProtection="1">
      <alignment horizontal="center" vertical="center" wrapText="1" readingOrder="1"/>
      <protection locked="0"/>
    </xf>
    <xf numFmtId="0" fontId="9" fillId="0" borderId="107" xfId="0" applyFont="1" applyBorder="1" applyAlignment="1" applyProtection="1">
      <alignment horizontal="center" vertical="center" wrapText="1"/>
      <protection locked="0"/>
    </xf>
    <xf numFmtId="0" fontId="9" fillId="0" borderId="108" xfId="0" applyFont="1" applyBorder="1" applyAlignment="1" applyProtection="1">
      <alignment horizontal="center" vertical="center" wrapText="1"/>
      <protection locked="0"/>
    </xf>
    <xf numFmtId="0" fontId="9" fillId="0" borderId="11" xfId="0" applyFont="1" applyBorder="1" applyAlignment="1" applyProtection="1">
      <alignment horizontal="left" vertical="center" wrapText="1"/>
      <protection locked="0"/>
    </xf>
    <xf numFmtId="0" fontId="9" fillId="0" borderId="109"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9" fillId="0" borderId="8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2" xfId="0" applyFont="1" applyBorder="1" applyAlignment="1" applyProtection="1">
      <alignment horizontal="left" vertical="center" wrapText="1"/>
      <protection locked="0"/>
    </xf>
    <xf numFmtId="0" fontId="9" fillId="0" borderId="12" xfId="0" applyFont="1" applyBorder="1" applyAlignment="1" applyProtection="1">
      <alignment horizontal="center" vertical="center" wrapText="1"/>
      <protection locked="0"/>
    </xf>
    <xf numFmtId="0" fontId="9" fillId="0" borderId="13" xfId="0" applyFont="1" applyBorder="1" applyAlignment="1" applyProtection="1">
      <alignment horizontal="left" vertical="center" wrapText="1"/>
      <protection locked="0"/>
    </xf>
    <xf numFmtId="0" fontId="0" fillId="0" borderId="0" xfId="0" applyAlignment="1" applyProtection="1">
      <alignment wrapText="1"/>
      <protection locked="0"/>
    </xf>
    <xf numFmtId="0" fontId="9" fillId="20" borderId="108" xfId="0" applyFont="1" applyFill="1" applyBorder="1" applyAlignment="1" applyProtection="1">
      <alignment horizontal="center" vertical="center" wrapText="1"/>
      <protection locked="0"/>
    </xf>
    <xf numFmtId="0" fontId="9" fillId="0" borderId="110" xfId="0" applyFont="1" applyBorder="1" applyAlignment="1" applyProtection="1">
      <alignment horizontal="center" vertical="center" wrapText="1"/>
      <protection locked="0"/>
    </xf>
    <xf numFmtId="0" fontId="9" fillId="0" borderId="71" xfId="0" applyFont="1" applyBorder="1" applyAlignment="1" applyProtection="1">
      <alignment horizontal="center" vertical="center" wrapText="1"/>
      <protection locked="0"/>
    </xf>
    <xf numFmtId="0" fontId="9" fillId="20" borderId="71" xfId="0" applyFont="1" applyFill="1" applyBorder="1" applyAlignment="1" applyProtection="1">
      <alignment horizontal="center" vertical="center" wrapText="1"/>
      <protection locked="0"/>
    </xf>
    <xf numFmtId="0" fontId="9" fillId="0" borderId="112" xfId="0" applyFont="1" applyBorder="1" applyAlignment="1" applyProtection="1">
      <alignment horizontal="center" vertical="center" wrapText="1"/>
      <protection locked="0"/>
    </xf>
    <xf numFmtId="0" fontId="9" fillId="0" borderId="70" xfId="0" applyFont="1" applyBorder="1" applyAlignment="1" applyProtection="1">
      <alignment horizontal="center" vertical="center" wrapText="1"/>
      <protection locked="0"/>
    </xf>
    <xf numFmtId="0" fontId="9" fillId="0" borderId="57"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wrapText="1"/>
      <protection locked="0"/>
    </xf>
    <xf numFmtId="0" fontId="8" fillId="6" borderId="95" xfId="0" applyFont="1" applyFill="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0" fontId="5" fillId="7" borderId="86" xfId="0" applyFont="1" applyFill="1" applyBorder="1" applyAlignment="1" applyProtection="1">
      <alignment horizontal="center" vertical="center" wrapText="1" readingOrder="1"/>
      <protection locked="0"/>
    </xf>
    <xf numFmtId="0" fontId="7" fillId="0" borderId="38" xfId="0" applyFont="1" applyBorder="1" applyAlignment="1" applyProtection="1">
      <alignment horizontal="center" vertical="center" wrapText="1"/>
      <protection locked="0"/>
    </xf>
    <xf numFmtId="0" fontId="5" fillId="7" borderId="66" xfId="0" applyFont="1" applyFill="1" applyBorder="1" applyAlignment="1" applyProtection="1">
      <alignment horizontal="center" vertical="center" wrapText="1" readingOrder="1"/>
      <protection locked="0"/>
    </xf>
    <xf numFmtId="0" fontId="5" fillId="7" borderId="0" xfId="0" applyFont="1" applyFill="1" applyAlignment="1" applyProtection="1">
      <alignment horizontal="center" vertical="center" wrapText="1" readingOrder="1"/>
      <protection locked="0"/>
    </xf>
    <xf numFmtId="0" fontId="5" fillId="7" borderId="46" xfId="0" applyFont="1" applyFill="1" applyBorder="1" applyAlignment="1" applyProtection="1">
      <alignment horizontal="center" vertical="center" wrapText="1" readingOrder="1"/>
      <protection locked="0"/>
    </xf>
    <xf numFmtId="0" fontId="5" fillId="7" borderId="49" xfId="0" applyFont="1" applyFill="1" applyBorder="1" applyAlignment="1" applyProtection="1">
      <alignment horizontal="center" vertical="center" wrapText="1" readingOrder="1"/>
      <protection locked="0"/>
    </xf>
    <xf numFmtId="0" fontId="7" fillId="0" borderId="66" xfId="0" applyFont="1" applyBorder="1" applyAlignment="1" applyProtection="1">
      <alignment horizontal="center" vertical="center" wrapText="1"/>
      <protection locked="0"/>
    </xf>
    <xf numFmtId="0" fontId="5" fillId="7" borderId="51" xfId="0" applyFont="1" applyFill="1" applyBorder="1" applyAlignment="1" applyProtection="1">
      <alignment horizontal="center" vertical="center" wrapText="1" readingOrder="1"/>
      <protection locked="0"/>
    </xf>
    <xf numFmtId="9" fontId="9" fillId="17" borderId="11" xfId="0" applyNumberFormat="1" applyFont="1" applyFill="1" applyBorder="1" applyAlignment="1" applyProtection="1">
      <alignment horizontal="center" vertical="center" wrapText="1"/>
    </xf>
    <xf numFmtId="0" fontId="9" fillId="19" borderId="108" xfId="0" applyFont="1" applyFill="1" applyBorder="1" applyAlignment="1" applyProtection="1">
      <alignment horizontal="center" vertical="center" wrapText="1"/>
    </xf>
    <xf numFmtId="0" fontId="9" fillId="19" borderId="68" xfId="0" applyFont="1" applyFill="1" applyBorder="1" applyAlignment="1" applyProtection="1">
      <alignment horizontal="center" vertical="center" wrapText="1"/>
    </xf>
    <xf numFmtId="9" fontId="9" fillId="17" borderId="72" xfId="0" applyNumberFormat="1" applyFont="1" applyFill="1" applyBorder="1" applyAlignment="1" applyProtection="1">
      <alignment horizontal="center" vertical="center" wrapText="1"/>
    </xf>
    <xf numFmtId="9" fontId="9" fillId="17" borderId="52" xfId="0" applyNumberFormat="1" applyFont="1" applyFill="1" applyBorder="1" applyAlignment="1" applyProtection="1">
      <alignment horizontal="center" vertical="center" wrapText="1"/>
    </xf>
    <xf numFmtId="1" fontId="9" fillId="17" borderId="72" xfId="0" applyNumberFormat="1" applyFont="1" applyFill="1" applyBorder="1" applyAlignment="1" applyProtection="1">
      <alignment horizontal="center" vertical="center" wrapText="1"/>
    </xf>
    <xf numFmtId="1" fontId="9" fillId="17" borderId="53" xfId="0" applyNumberFormat="1" applyFont="1" applyFill="1" applyBorder="1" applyAlignment="1" applyProtection="1">
      <alignment horizontal="center" vertical="center" wrapText="1"/>
    </xf>
    <xf numFmtId="1" fontId="9" fillId="17" borderId="72" xfId="0" applyNumberFormat="1" applyFont="1" applyFill="1" applyBorder="1" applyAlignment="1" applyProtection="1">
      <alignment horizontal="center" vertical="center" wrapText="1"/>
    </xf>
    <xf numFmtId="1" fontId="0" fillId="17" borderId="72" xfId="0" applyNumberFormat="1" applyFill="1" applyBorder="1" applyAlignment="1" applyProtection="1">
      <alignment horizontal="center" vertical="center" wrapText="1"/>
    </xf>
    <xf numFmtId="0" fontId="9" fillId="21" borderId="12" xfId="0" applyFont="1" applyFill="1" applyBorder="1" applyAlignment="1" applyProtection="1">
      <alignment horizontal="center" vertical="center" wrapText="1"/>
    </xf>
    <xf numFmtId="9" fontId="9" fillId="17" borderId="83" xfId="0" applyNumberFormat="1" applyFont="1" applyFill="1" applyBorder="1" applyAlignment="1" applyProtection="1">
      <alignment horizontal="center" vertical="center" wrapText="1"/>
    </xf>
    <xf numFmtId="9" fontId="9" fillId="17" borderId="111" xfId="0" applyNumberFormat="1" applyFont="1" applyFill="1" applyBorder="1" applyAlignment="1" applyProtection="1">
      <alignment horizontal="center" vertical="center" wrapText="1"/>
    </xf>
    <xf numFmtId="0" fontId="9" fillId="19" borderId="12" xfId="0" applyFont="1" applyFill="1" applyBorder="1" applyAlignment="1" applyProtection="1">
      <alignment horizontal="center" vertical="center" wrapText="1"/>
    </xf>
    <xf numFmtId="9" fontId="9" fillId="17" borderId="83" xfId="0" applyNumberFormat="1" applyFont="1" applyFill="1" applyBorder="1" applyAlignment="1" applyProtection="1">
      <alignment horizontal="center" vertical="center" wrapText="1"/>
    </xf>
    <xf numFmtId="0" fontId="9" fillId="17" borderId="83" xfId="0" applyFont="1" applyFill="1" applyBorder="1" applyAlignment="1" applyProtection="1">
      <alignment horizontal="center" vertical="center" wrapText="1"/>
    </xf>
    <xf numFmtId="0" fontId="9" fillId="17" borderId="11" xfId="0" applyFont="1" applyFill="1" applyBorder="1" applyAlignment="1" applyProtection="1">
      <alignment horizontal="center" vertical="center" wrapText="1"/>
    </xf>
    <xf numFmtId="9" fontId="9" fillId="17" borderId="11" xfId="0" applyNumberFormat="1" applyFont="1" applyFill="1" applyBorder="1" applyAlignment="1" applyProtection="1">
      <alignment horizontal="center" vertical="center" wrapText="1"/>
    </xf>
    <xf numFmtId="0" fontId="7" fillId="0" borderId="0" xfId="0" applyFont="1" applyAlignment="1" applyProtection="1">
      <alignment horizontal="center" vertical="center" wrapText="1"/>
      <protection locked="0"/>
    </xf>
    <xf numFmtId="0" fontId="9" fillId="14" borderId="0" xfId="0" applyFont="1" applyFill="1" applyAlignment="1" applyProtection="1">
      <alignment horizontal="center" vertical="center" wrapText="1"/>
      <protection locked="0"/>
    </xf>
    <xf numFmtId="0" fontId="0" fillId="0" borderId="54"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9" fillId="0" borderId="57" xfId="0" quotePrefix="1" applyFont="1" applyBorder="1" applyAlignment="1" applyProtection="1">
      <alignment horizontal="center" vertical="center" wrapText="1"/>
      <protection locked="0"/>
    </xf>
    <xf numFmtId="0" fontId="9" fillId="0" borderId="83" xfId="0" applyFont="1" applyBorder="1" applyAlignment="1" applyProtection="1">
      <alignment horizontal="center" vertical="center" wrapText="1"/>
      <protection locked="0"/>
    </xf>
    <xf numFmtId="0" fontId="0" fillId="0" borderId="6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9" fillId="0" borderId="11" xfId="0" applyFont="1" applyBorder="1" applyAlignment="1" applyProtection="1">
      <alignment horizontal="center" vertical="center" wrapText="1"/>
      <protection locked="0"/>
    </xf>
    <xf numFmtId="0" fontId="0" fillId="0" borderId="8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9" fillId="0" borderId="13" xfId="0" applyFont="1" applyBorder="1" applyAlignment="1" applyProtection="1">
      <alignment horizontal="center" vertical="center" wrapText="1"/>
      <protection locked="0"/>
    </xf>
    <xf numFmtId="0" fontId="9" fillId="0" borderId="83" xfId="0" applyFont="1" applyBorder="1" applyAlignment="1" applyProtection="1">
      <alignment horizontal="center" vertical="center" wrapText="1"/>
      <protection locked="0"/>
    </xf>
    <xf numFmtId="0" fontId="9" fillId="0" borderId="81" xfId="0" applyFont="1" applyBorder="1" applyAlignment="1" applyProtection="1">
      <alignment horizontal="center" vertical="center" wrapText="1"/>
      <protection locked="0"/>
    </xf>
    <xf numFmtId="0" fontId="9" fillId="0" borderId="8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9" fillId="0" borderId="87"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9" fontId="9" fillId="17" borderId="72" xfId="0" applyNumberFormat="1" applyFont="1" applyFill="1" applyBorder="1" applyAlignment="1" applyProtection="1">
      <alignment horizontal="center" vertical="center" wrapText="1"/>
    </xf>
    <xf numFmtId="9" fontId="0" fillId="17" borderId="83" xfId="0" applyNumberFormat="1" applyFill="1" applyBorder="1" applyAlignment="1" applyProtection="1">
      <alignment horizontal="center" vertical="center" wrapText="1"/>
    </xf>
    <xf numFmtId="9" fontId="0" fillId="17" borderId="11" xfId="0" applyNumberFormat="1" applyFill="1" applyBorder="1" applyAlignment="1" applyProtection="1">
      <alignment horizontal="center" vertical="center" wrapText="1"/>
    </xf>
    <xf numFmtId="0" fontId="9" fillId="17" borderId="83" xfId="0" applyFont="1" applyFill="1" applyBorder="1" applyAlignment="1" applyProtection="1">
      <alignment horizontal="center" vertical="center" wrapText="1"/>
    </xf>
    <xf numFmtId="1" fontId="0" fillId="17" borderId="83" xfId="0" applyNumberFormat="1" applyFill="1" applyBorder="1" applyAlignment="1" applyProtection="1">
      <alignment horizontal="center" vertical="center" wrapText="1"/>
    </xf>
    <xf numFmtId="1" fontId="0" fillId="17" borderId="11" xfId="0" applyNumberFormat="1" applyFill="1" applyBorder="1" applyAlignment="1" applyProtection="1">
      <alignment horizontal="center" vertical="center" wrapText="1"/>
    </xf>
    <xf numFmtId="0" fontId="9" fillId="19" borderId="88" xfId="0" applyFont="1" applyFill="1" applyBorder="1" applyAlignment="1" applyProtection="1">
      <alignment horizontal="center" vertical="center" wrapText="1"/>
    </xf>
    <xf numFmtId="0" fontId="9" fillId="19" borderId="89" xfId="0" applyFont="1" applyFill="1" applyBorder="1" applyAlignment="1" applyProtection="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2F2F2"/>
      <color rgb="FFFFF3CC"/>
      <color rgb="FFFDE5D7"/>
      <color rgb="FFD6DDE4"/>
      <color rgb="FF70AD47"/>
      <color rgb="FFD4D4D4"/>
      <color rgb="FF4472C4"/>
      <color rgb="FFF4E1C0"/>
      <color rgb="FFFFF4CC"/>
      <color rgb="FF323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818C-8D6F-7B49-95D3-8C4F3D5EA0F9}">
  <dimension ref="B1:L38"/>
  <sheetViews>
    <sheetView showGridLines="0" tabSelected="1" zoomScale="125" zoomScaleNormal="120" workbookViewId="0"/>
  </sheetViews>
  <sheetFormatPr baseColWidth="10" defaultRowHeight="16" x14ac:dyDescent="0.2"/>
  <cols>
    <col min="2" max="2" width="10.83203125" customWidth="1"/>
    <col min="8" max="12" width="10.83203125" customWidth="1"/>
  </cols>
  <sheetData>
    <row r="1" spans="2:12" ht="69" customHeight="1" x14ac:dyDescent="0.2">
      <c r="B1" s="92" t="s">
        <v>228</v>
      </c>
      <c r="C1" s="92"/>
      <c r="D1" s="92"/>
      <c r="E1" s="92"/>
      <c r="F1" s="92"/>
      <c r="G1" s="92"/>
      <c r="H1" s="92"/>
      <c r="I1" s="92"/>
      <c r="J1" s="92"/>
      <c r="K1" s="92"/>
      <c r="L1" s="92"/>
    </row>
    <row r="2" spans="2:12" ht="69" customHeight="1" x14ac:dyDescent="0.2">
      <c r="B2" s="92"/>
      <c r="C2" s="92"/>
      <c r="D2" s="92"/>
      <c r="E2" s="92"/>
      <c r="F2" s="92"/>
      <c r="G2" s="92"/>
      <c r="H2" s="92"/>
      <c r="I2" s="92"/>
      <c r="J2" s="92"/>
      <c r="K2" s="92"/>
      <c r="L2" s="92"/>
    </row>
    <row r="4" spans="2:12" x14ac:dyDescent="0.2">
      <c r="B4" s="93" t="s">
        <v>223</v>
      </c>
      <c r="C4" s="93"/>
      <c r="D4" s="93"/>
      <c r="E4" s="93"/>
      <c r="F4" s="93"/>
      <c r="G4" s="93"/>
      <c r="H4" s="93"/>
      <c r="I4" s="93"/>
      <c r="J4" s="93"/>
      <c r="K4" s="93"/>
      <c r="L4" s="93"/>
    </row>
    <row r="5" spans="2:12" x14ac:dyDescent="0.2">
      <c r="B5" s="93"/>
      <c r="C5" s="93"/>
      <c r="D5" s="93"/>
      <c r="E5" s="93"/>
      <c r="F5" s="93"/>
      <c r="G5" s="93"/>
      <c r="H5" s="93"/>
      <c r="I5" s="93"/>
      <c r="J5" s="93"/>
      <c r="K5" s="93"/>
      <c r="L5" s="93"/>
    </row>
    <row r="6" spans="2:12" ht="17" thickBot="1" x14ac:dyDescent="0.25"/>
    <row r="7" spans="2:12" x14ac:dyDescent="0.2">
      <c r="B7" s="5"/>
      <c r="C7" s="6"/>
      <c r="D7" s="6"/>
      <c r="E7" s="6"/>
      <c r="F7" s="6"/>
      <c r="G7" s="6"/>
      <c r="H7" s="6"/>
      <c r="I7" s="6"/>
      <c r="J7" s="6"/>
      <c r="K7" s="6"/>
      <c r="L7" s="7"/>
    </row>
    <row r="8" spans="2:12" x14ac:dyDescent="0.2">
      <c r="B8" s="8"/>
      <c r="C8" s="1" t="s">
        <v>224</v>
      </c>
      <c r="L8" s="9"/>
    </row>
    <row r="9" spans="2:12" ht="45" customHeight="1" x14ac:dyDescent="0.2">
      <c r="B9" s="8"/>
      <c r="C9" s="91" t="s">
        <v>229</v>
      </c>
      <c r="D9" s="91"/>
      <c r="E9" s="91"/>
      <c r="F9" s="91"/>
      <c r="G9" s="91"/>
      <c r="H9" s="91"/>
      <c r="I9" s="91"/>
      <c r="J9" s="91"/>
      <c r="K9" s="91"/>
      <c r="L9" s="9"/>
    </row>
    <row r="10" spans="2:12" ht="62" customHeight="1" x14ac:dyDescent="0.2">
      <c r="B10" s="8"/>
      <c r="C10" s="91"/>
      <c r="D10" s="91"/>
      <c r="E10" s="91"/>
      <c r="F10" s="91"/>
      <c r="G10" s="91"/>
      <c r="H10" s="91"/>
      <c r="I10" s="91"/>
      <c r="J10" s="91"/>
      <c r="K10" s="91"/>
      <c r="L10" s="9"/>
    </row>
    <row r="11" spans="2:12" ht="16" customHeight="1" x14ac:dyDescent="0.2">
      <c r="B11" s="8"/>
      <c r="C11" s="13"/>
      <c r="D11" s="13"/>
      <c r="E11" s="13"/>
      <c r="F11" s="13"/>
      <c r="G11" s="13"/>
      <c r="H11" s="13"/>
      <c r="I11" s="13"/>
      <c r="J11" s="13"/>
      <c r="K11" s="13"/>
      <c r="L11" s="9"/>
    </row>
    <row r="12" spans="2:12" ht="15" customHeight="1" x14ac:dyDescent="0.2">
      <c r="B12" s="8"/>
      <c r="C12" s="94" t="s">
        <v>123</v>
      </c>
      <c r="D12" s="94"/>
      <c r="E12" s="94"/>
      <c r="F12" s="94"/>
      <c r="G12" s="94"/>
      <c r="H12" s="94"/>
      <c r="I12" s="94"/>
      <c r="J12" s="94"/>
      <c r="K12" s="94"/>
      <c r="L12" s="9"/>
    </row>
    <row r="13" spans="2:12" ht="17" customHeight="1" x14ac:dyDescent="0.2">
      <c r="B13" s="8"/>
      <c r="C13" s="91" t="s">
        <v>225</v>
      </c>
      <c r="D13" s="91"/>
      <c r="E13" s="91"/>
      <c r="F13" s="91"/>
      <c r="G13" s="91"/>
      <c r="H13" s="91"/>
      <c r="I13" s="91"/>
      <c r="J13" s="91"/>
      <c r="K13" s="91"/>
      <c r="L13" s="9"/>
    </row>
    <row r="14" spans="2:12" ht="15" customHeight="1" x14ac:dyDescent="0.2">
      <c r="B14" s="8"/>
      <c r="C14" s="91"/>
      <c r="D14" s="91"/>
      <c r="E14" s="91"/>
      <c r="F14" s="91"/>
      <c r="G14" s="91"/>
      <c r="H14" s="91"/>
      <c r="I14" s="91"/>
      <c r="J14" s="91"/>
      <c r="K14" s="91"/>
      <c r="L14" s="9"/>
    </row>
    <row r="15" spans="2:12" x14ac:dyDescent="0.2">
      <c r="B15" s="8"/>
      <c r="C15" s="91"/>
      <c r="D15" s="91"/>
      <c r="E15" s="91"/>
      <c r="F15" s="91"/>
      <c r="G15" s="91"/>
      <c r="H15" s="91"/>
      <c r="I15" s="91"/>
      <c r="J15" s="91"/>
      <c r="K15" s="91"/>
      <c r="L15" s="9"/>
    </row>
    <row r="16" spans="2:12" x14ac:dyDescent="0.2">
      <c r="B16" s="8"/>
      <c r="C16" s="91"/>
      <c r="D16" s="91"/>
      <c r="E16" s="91"/>
      <c r="F16" s="91"/>
      <c r="G16" s="91"/>
      <c r="H16" s="91"/>
      <c r="I16" s="91"/>
      <c r="J16" s="91"/>
      <c r="K16" s="91"/>
      <c r="L16" s="9"/>
    </row>
    <row r="17" spans="2:12" x14ac:dyDescent="0.2">
      <c r="B17" s="8"/>
      <c r="C17" s="13"/>
      <c r="D17" s="13"/>
      <c r="E17" s="13"/>
      <c r="F17" s="13"/>
      <c r="G17" s="13"/>
      <c r="H17" s="13"/>
      <c r="I17" s="13"/>
      <c r="J17" s="13"/>
      <c r="K17" s="13"/>
      <c r="L17" s="9"/>
    </row>
    <row r="18" spans="2:12" x14ac:dyDescent="0.2">
      <c r="B18" s="8"/>
      <c r="C18" s="1" t="s">
        <v>124</v>
      </c>
      <c r="L18" s="9"/>
    </row>
    <row r="19" spans="2:12" ht="16" customHeight="1" x14ac:dyDescent="0.2">
      <c r="B19" s="8"/>
      <c r="C19" s="91" t="s">
        <v>244</v>
      </c>
      <c r="D19" s="91"/>
      <c r="E19" s="91"/>
      <c r="F19" s="91"/>
      <c r="G19" s="91"/>
      <c r="H19" s="91"/>
      <c r="I19" s="91"/>
      <c r="J19" s="91"/>
      <c r="K19" s="91"/>
      <c r="L19" s="9"/>
    </row>
    <row r="20" spans="2:12" ht="16" customHeight="1" x14ac:dyDescent="0.2">
      <c r="B20" s="8"/>
      <c r="C20" s="91"/>
      <c r="D20" s="91"/>
      <c r="E20" s="91"/>
      <c r="F20" s="91"/>
      <c r="G20" s="91"/>
      <c r="H20" s="91"/>
      <c r="I20" s="91"/>
      <c r="J20" s="91"/>
      <c r="K20" s="91"/>
      <c r="L20" s="9"/>
    </row>
    <row r="21" spans="2:12" x14ac:dyDescent="0.2">
      <c r="B21" s="8"/>
      <c r="C21" s="91"/>
      <c r="D21" s="91"/>
      <c r="E21" s="91"/>
      <c r="F21" s="91"/>
      <c r="G21" s="91"/>
      <c r="H21" s="91"/>
      <c r="I21" s="91"/>
      <c r="J21" s="91"/>
      <c r="K21" s="91"/>
      <c r="L21" s="9"/>
    </row>
    <row r="22" spans="2:12" x14ac:dyDescent="0.2">
      <c r="B22" s="8"/>
      <c r="C22" s="91"/>
      <c r="D22" s="91"/>
      <c r="E22" s="91"/>
      <c r="F22" s="91"/>
      <c r="G22" s="91"/>
      <c r="H22" s="91"/>
      <c r="I22" s="91"/>
      <c r="J22" s="91"/>
      <c r="K22" s="91"/>
      <c r="L22" s="9"/>
    </row>
    <row r="23" spans="2:12" ht="206" customHeight="1" x14ac:dyDescent="0.2">
      <c r="B23" s="8"/>
      <c r="C23" s="91"/>
      <c r="D23" s="91"/>
      <c r="E23" s="91"/>
      <c r="F23" s="91"/>
      <c r="G23" s="91"/>
      <c r="H23" s="91"/>
      <c r="I23" s="91"/>
      <c r="J23" s="91"/>
      <c r="K23" s="91"/>
      <c r="L23" s="9"/>
    </row>
    <row r="24" spans="2:12" x14ac:dyDescent="0.2">
      <c r="B24" s="8"/>
      <c r="C24" s="91"/>
      <c r="D24" s="91"/>
      <c r="E24" s="91"/>
      <c r="F24" s="91"/>
      <c r="G24" s="91"/>
      <c r="H24" s="91"/>
      <c r="I24" s="91"/>
      <c r="J24" s="91"/>
      <c r="K24" s="91"/>
      <c r="L24" s="9"/>
    </row>
    <row r="25" spans="2:12" x14ac:dyDescent="0.2">
      <c r="B25" s="8"/>
      <c r="C25" s="13"/>
      <c r="D25" s="13"/>
      <c r="E25" s="13"/>
      <c r="F25" s="13"/>
      <c r="G25" s="13"/>
      <c r="H25" s="13"/>
      <c r="I25" s="13"/>
      <c r="J25" s="13"/>
      <c r="K25" s="13"/>
      <c r="L25" s="9"/>
    </row>
    <row r="26" spans="2:12" x14ac:dyDescent="0.2">
      <c r="B26" s="8"/>
      <c r="C26" s="94" t="s">
        <v>125</v>
      </c>
      <c r="D26" s="94"/>
      <c r="E26" s="94"/>
      <c r="F26" s="13"/>
      <c r="G26" s="13"/>
      <c r="H26" s="13"/>
      <c r="I26" s="13"/>
      <c r="J26" s="13"/>
      <c r="K26" s="13"/>
      <c r="L26" s="9"/>
    </row>
    <row r="27" spans="2:12" ht="16" customHeight="1" x14ac:dyDescent="0.2">
      <c r="B27" s="8"/>
      <c r="C27" s="91" t="s">
        <v>243</v>
      </c>
      <c r="D27" s="91"/>
      <c r="E27" s="91"/>
      <c r="F27" s="91"/>
      <c r="G27" s="91"/>
      <c r="H27" s="91"/>
      <c r="I27" s="91"/>
      <c r="J27" s="91"/>
      <c r="K27" s="91"/>
      <c r="L27" s="9"/>
    </row>
    <row r="28" spans="2:12" x14ac:dyDescent="0.2">
      <c r="B28" s="8"/>
      <c r="C28" s="91"/>
      <c r="D28" s="91"/>
      <c r="E28" s="91"/>
      <c r="F28" s="91"/>
      <c r="G28" s="91"/>
      <c r="H28" s="91"/>
      <c r="I28" s="91"/>
      <c r="J28" s="91"/>
      <c r="K28" s="91"/>
      <c r="L28" s="9"/>
    </row>
    <row r="29" spans="2:12" x14ac:dyDescent="0.2">
      <c r="B29" s="8"/>
      <c r="C29" s="91"/>
      <c r="D29" s="91"/>
      <c r="E29" s="91"/>
      <c r="F29" s="91"/>
      <c r="G29" s="91"/>
      <c r="H29" s="91"/>
      <c r="I29" s="91"/>
      <c r="J29" s="91"/>
      <c r="K29" s="91"/>
      <c r="L29" s="9"/>
    </row>
    <row r="30" spans="2:12" x14ac:dyDescent="0.2">
      <c r="B30" s="8"/>
      <c r="C30" s="91"/>
      <c r="D30" s="91"/>
      <c r="E30" s="91"/>
      <c r="F30" s="91"/>
      <c r="G30" s="91"/>
      <c r="H30" s="91"/>
      <c r="I30" s="91"/>
      <c r="J30" s="91"/>
      <c r="K30" s="91"/>
      <c r="L30" s="9"/>
    </row>
    <row r="31" spans="2:12" x14ac:dyDescent="0.2">
      <c r="B31" s="8"/>
      <c r="C31" s="91"/>
      <c r="D31" s="91"/>
      <c r="E31" s="91"/>
      <c r="F31" s="91"/>
      <c r="G31" s="91"/>
      <c r="H31" s="91"/>
      <c r="I31" s="91"/>
      <c r="J31" s="91"/>
      <c r="K31" s="91"/>
      <c r="L31" s="9"/>
    </row>
    <row r="32" spans="2:12" x14ac:dyDescent="0.2">
      <c r="B32" s="8"/>
      <c r="C32" s="91"/>
      <c r="D32" s="91"/>
      <c r="E32" s="91"/>
      <c r="F32" s="91"/>
      <c r="G32" s="91"/>
      <c r="H32" s="91"/>
      <c r="I32" s="91"/>
      <c r="J32" s="91"/>
      <c r="K32" s="91"/>
      <c r="L32" s="9"/>
    </row>
    <row r="33" spans="2:12" x14ac:dyDescent="0.2">
      <c r="B33" s="8"/>
      <c r="C33" s="91"/>
      <c r="D33" s="91"/>
      <c r="E33" s="91"/>
      <c r="F33" s="91"/>
      <c r="G33" s="91"/>
      <c r="H33" s="91"/>
      <c r="I33" s="91"/>
      <c r="J33" s="91"/>
      <c r="K33" s="91"/>
      <c r="L33" s="9"/>
    </row>
    <row r="34" spans="2:12" x14ac:dyDescent="0.2">
      <c r="B34" s="8"/>
      <c r="C34" s="91"/>
      <c r="D34" s="91"/>
      <c r="E34" s="91"/>
      <c r="F34" s="91"/>
      <c r="G34" s="91"/>
      <c r="H34" s="91"/>
      <c r="I34" s="91"/>
      <c r="J34" s="91"/>
      <c r="K34" s="91"/>
      <c r="L34" s="9"/>
    </row>
    <row r="35" spans="2:12" x14ac:dyDescent="0.2">
      <c r="B35" s="8"/>
      <c r="C35" s="91"/>
      <c r="D35" s="91"/>
      <c r="E35" s="91"/>
      <c r="F35" s="91"/>
      <c r="G35" s="91"/>
      <c r="H35" s="91"/>
      <c r="I35" s="91"/>
      <c r="J35" s="91"/>
      <c r="K35" s="91"/>
      <c r="L35" s="9"/>
    </row>
    <row r="36" spans="2:12" x14ac:dyDescent="0.2">
      <c r="B36" s="8"/>
      <c r="C36" s="91"/>
      <c r="D36" s="91"/>
      <c r="E36" s="91"/>
      <c r="F36" s="91"/>
      <c r="G36" s="91"/>
      <c r="H36" s="91"/>
      <c r="I36" s="91"/>
      <c r="J36" s="91"/>
      <c r="K36" s="91"/>
      <c r="L36" s="9"/>
    </row>
    <row r="37" spans="2:12" x14ac:dyDescent="0.2">
      <c r="B37" s="8"/>
      <c r="C37" s="91"/>
      <c r="D37" s="91"/>
      <c r="E37" s="91"/>
      <c r="F37" s="91"/>
      <c r="G37" s="91"/>
      <c r="H37" s="91"/>
      <c r="I37" s="91"/>
      <c r="J37" s="91"/>
      <c r="K37" s="91"/>
      <c r="L37" s="9"/>
    </row>
    <row r="38" spans="2:12" ht="17" thickBot="1" x14ac:dyDescent="0.25">
      <c r="B38" s="10"/>
      <c r="C38" s="11"/>
      <c r="D38" s="11"/>
      <c r="E38" s="11"/>
      <c r="F38" s="11"/>
      <c r="G38" s="11"/>
      <c r="H38" s="11"/>
      <c r="I38" s="11"/>
      <c r="J38" s="11"/>
      <c r="K38" s="11"/>
      <c r="L38" s="12"/>
    </row>
  </sheetData>
  <sheetProtection algorithmName="SHA-512" hashValue="aEkTXVdLeRdKKiLOpPSuwIurUtI72+d3szY9HukhHBr3X4NMWZKVxd68rwTGFNyHPheIJ+ESSolX9sXsS0Cjiw==" saltValue="FtmqGMTvZHdsZSQj7LxpGw==" spinCount="100000" sheet="1" objects="1" scenarios="1"/>
  <mergeCells count="9">
    <mergeCell ref="C27:K37"/>
    <mergeCell ref="C19:K23"/>
    <mergeCell ref="B1:L2"/>
    <mergeCell ref="B4:L5"/>
    <mergeCell ref="C9:K10"/>
    <mergeCell ref="C13:K16"/>
    <mergeCell ref="C24:K24"/>
    <mergeCell ref="C12:K12"/>
    <mergeCell ref="C26:E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FD232-7FED-9A4A-A225-F24320B0CC88}">
  <dimension ref="B1:M84"/>
  <sheetViews>
    <sheetView zoomScale="88" workbookViewId="0"/>
  </sheetViews>
  <sheetFormatPr baseColWidth="10" defaultRowHeight="16" outlineLevelRow="1" x14ac:dyDescent="0.2"/>
  <cols>
    <col min="1" max="1" width="7.83203125" style="130" customWidth="1"/>
    <col min="2" max="2" width="8" style="130" customWidth="1"/>
    <col min="3" max="3" width="10.83203125" style="130" customWidth="1"/>
    <col min="4" max="4" width="30.83203125" style="130" customWidth="1"/>
    <col min="5" max="5" width="33.83203125" style="130" customWidth="1"/>
    <col min="6" max="9" width="30.83203125" style="130" customWidth="1"/>
    <col min="10" max="11" width="43.33203125" style="130" customWidth="1"/>
    <col min="12" max="12" width="11.5" style="130" customWidth="1"/>
    <col min="13" max="13" width="86.1640625" style="53" customWidth="1"/>
    <col min="14" max="16384" width="10.83203125" style="130"/>
  </cols>
  <sheetData>
    <row r="1" spans="2:13" ht="51" customHeight="1" x14ac:dyDescent="0.2">
      <c r="B1" s="128" t="s">
        <v>226</v>
      </c>
      <c r="C1" s="128"/>
      <c r="D1" s="128"/>
      <c r="E1" s="128"/>
      <c r="F1" s="128"/>
      <c r="G1" s="128"/>
      <c r="H1" s="128"/>
      <c r="I1" s="128"/>
      <c r="J1" s="128"/>
      <c r="K1" s="128"/>
      <c r="L1" s="129"/>
      <c r="M1" s="130"/>
    </row>
    <row r="4" spans="2:13" ht="17" thickBot="1" x14ac:dyDescent="0.25"/>
    <row r="5" spans="2:13" ht="16" customHeight="1" x14ac:dyDescent="0.2">
      <c r="D5" s="131" t="s">
        <v>148</v>
      </c>
      <c r="E5" s="132" t="s">
        <v>143</v>
      </c>
      <c r="F5" s="132"/>
      <c r="G5" s="132"/>
      <c r="H5" s="132"/>
      <c r="I5" s="132"/>
      <c r="J5" s="133"/>
      <c r="M5" s="39" t="s">
        <v>233</v>
      </c>
    </row>
    <row r="6" spans="2:13" ht="20" customHeight="1" x14ac:dyDescent="0.2">
      <c r="D6" s="134"/>
      <c r="E6" s="135" t="s">
        <v>227</v>
      </c>
      <c r="F6" s="136" t="s">
        <v>49</v>
      </c>
      <c r="G6" s="136"/>
      <c r="H6" s="136"/>
      <c r="I6" s="136" t="s">
        <v>198</v>
      </c>
      <c r="J6" s="137" t="s">
        <v>142</v>
      </c>
      <c r="M6" s="40"/>
    </row>
    <row r="7" spans="2:13" ht="20" customHeight="1" x14ac:dyDescent="0.2">
      <c r="D7" s="134"/>
      <c r="E7" s="138"/>
      <c r="F7" s="139" t="s">
        <v>37</v>
      </c>
      <c r="G7" s="139" t="s">
        <v>38</v>
      </c>
      <c r="H7" s="139" t="s">
        <v>39</v>
      </c>
      <c r="I7" s="140"/>
      <c r="J7" s="141"/>
      <c r="M7" s="40"/>
    </row>
    <row r="8" spans="2:13" ht="17" x14ac:dyDescent="0.2">
      <c r="D8" s="134"/>
      <c r="F8" s="130" t="s">
        <v>45</v>
      </c>
      <c r="G8" s="130" t="s">
        <v>46</v>
      </c>
      <c r="H8" s="130" t="s">
        <v>145</v>
      </c>
      <c r="I8" s="31"/>
      <c r="J8" s="224" t="str">
        <f>IF(OR(ISBLANK(H12),ISBLANK(H13)),"Not measured or direct answer provided",(H12-H13)*100)</f>
        <v>Not measured or direct answer provided</v>
      </c>
      <c r="M8" s="40"/>
    </row>
    <row r="9" spans="2:13" ht="16" customHeight="1" outlineLevel="1" x14ac:dyDescent="0.2">
      <c r="D9" s="134"/>
      <c r="E9" s="142" t="s">
        <v>197</v>
      </c>
      <c r="F9" s="142"/>
      <c r="G9" s="142"/>
      <c r="H9" s="142"/>
      <c r="I9" s="142"/>
      <c r="J9" s="143"/>
      <c r="M9" s="40"/>
    </row>
    <row r="10" spans="2:13" ht="16" customHeight="1" outlineLevel="1" x14ac:dyDescent="0.2">
      <c r="D10" s="134"/>
      <c r="E10" s="144" t="s">
        <v>0</v>
      </c>
      <c r="F10" s="145"/>
      <c r="G10" s="140" t="s">
        <v>109</v>
      </c>
      <c r="H10" s="140" t="s">
        <v>34</v>
      </c>
      <c r="I10" s="140" t="s">
        <v>114</v>
      </c>
      <c r="J10" s="141" t="s">
        <v>131</v>
      </c>
      <c r="M10" s="40"/>
    </row>
    <row r="11" spans="2:13" outlineLevel="1" x14ac:dyDescent="0.2">
      <c r="D11" s="134"/>
      <c r="E11" s="146"/>
      <c r="F11" s="135"/>
      <c r="G11" s="140"/>
      <c r="H11" s="140"/>
      <c r="I11" s="140"/>
      <c r="J11" s="141"/>
      <c r="M11" s="40"/>
    </row>
    <row r="12" spans="2:13" ht="39" customHeight="1" outlineLevel="1" x14ac:dyDescent="0.2">
      <c r="D12" s="134"/>
      <c r="E12" s="147" t="s">
        <v>146</v>
      </c>
      <c r="F12" s="148"/>
      <c r="G12" s="149"/>
      <c r="H12" s="32"/>
      <c r="I12" s="130" t="s">
        <v>113</v>
      </c>
      <c r="J12" s="150" t="s">
        <v>133</v>
      </c>
      <c r="M12" s="40"/>
    </row>
    <row r="13" spans="2:13" ht="104" customHeight="1" outlineLevel="1" thickBot="1" x14ac:dyDescent="0.25">
      <c r="D13" s="151"/>
      <c r="E13" s="152" t="s">
        <v>147</v>
      </c>
      <c r="F13" s="153"/>
      <c r="G13" s="154"/>
      <c r="H13" s="33"/>
      <c r="I13" s="155" t="s">
        <v>113</v>
      </c>
      <c r="J13" s="156"/>
      <c r="M13" s="40"/>
    </row>
    <row r="14" spans="2:13" x14ac:dyDescent="0.2">
      <c r="M14" s="40"/>
    </row>
    <row r="15" spans="2:13" x14ac:dyDescent="0.2">
      <c r="M15" s="40"/>
    </row>
    <row r="16" spans="2:13" ht="17" thickBot="1" x14ac:dyDescent="0.25">
      <c r="M16" s="40"/>
    </row>
    <row r="17" spans="4:13" ht="19" x14ac:dyDescent="0.2">
      <c r="D17" s="157" t="s">
        <v>248</v>
      </c>
      <c r="E17" s="158" t="s">
        <v>143</v>
      </c>
      <c r="F17" s="158"/>
      <c r="G17" s="158"/>
      <c r="H17" s="158"/>
      <c r="I17" s="158"/>
      <c r="J17" s="159"/>
      <c r="M17" s="40"/>
    </row>
    <row r="18" spans="4:13" x14ac:dyDescent="0.2">
      <c r="D18" s="160"/>
      <c r="E18" s="135" t="s">
        <v>227</v>
      </c>
      <c r="F18" s="136" t="s">
        <v>49</v>
      </c>
      <c r="G18" s="136"/>
      <c r="H18" s="136"/>
      <c r="I18" s="136" t="s">
        <v>198</v>
      </c>
      <c r="J18" s="161" t="s">
        <v>142</v>
      </c>
      <c r="M18" s="40"/>
    </row>
    <row r="19" spans="4:13" ht="17" x14ac:dyDescent="0.2">
      <c r="D19" s="160"/>
      <c r="E19" s="138"/>
      <c r="F19" s="139" t="s">
        <v>37</v>
      </c>
      <c r="G19" s="139" t="s">
        <v>38</v>
      </c>
      <c r="H19" s="139" t="s">
        <v>39</v>
      </c>
      <c r="I19" s="140"/>
      <c r="J19" s="162"/>
      <c r="M19" s="40"/>
    </row>
    <row r="20" spans="4:13" ht="103" thickBot="1" x14ac:dyDescent="0.25">
      <c r="D20" s="163"/>
      <c r="E20" s="164"/>
      <c r="F20" s="164" t="s">
        <v>245</v>
      </c>
      <c r="G20" s="164" t="s">
        <v>246</v>
      </c>
      <c r="H20" s="164" t="s">
        <v>247</v>
      </c>
      <c r="I20" s="34"/>
      <c r="J20" s="165" t="s">
        <v>359</v>
      </c>
      <c r="M20" s="40"/>
    </row>
    <row r="21" spans="4:13" x14ac:dyDescent="0.2">
      <c r="M21" s="40"/>
    </row>
    <row r="22" spans="4:13" x14ac:dyDescent="0.2">
      <c r="M22" s="40"/>
    </row>
    <row r="23" spans="4:13" ht="17" thickBot="1" x14ac:dyDescent="0.25">
      <c r="M23" s="40"/>
    </row>
    <row r="24" spans="4:13" ht="19" x14ac:dyDescent="0.2">
      <c r="D24" s="131" t="s">
        <v>360</v>
      </c>
      <c r="E24" s="132" t="s">
        <v>143</v>
      </c>
      <c r="F24" s="132"/>
      <c r="G24" s="132"/>
      <c r="H24" s="132"/>
      <c r="I24" s="132"/>
      <c r="J24" s="133"/>
      <c r="M24" s="40"/>
    </row>
    <row r="25" spans="4:13" x14ac:dyDescent="0.2">
      <c r="D25" s="134"/>
      <c r="E25" s="135" t="s">
        <v>227</v>
      </c>
      <c r="F25" s="136" t="s">
        <v>49</v>
      </c>
      <c r="G25" s="136"/>
      <c r="H25" s="136"/>
      <c r="I25" s="136" t="s">
        <v>198</v>
      </c>
      <c r="J25" s="137" t="s">
        <v>142</v>
      </c>
      <c r="M25" s="40"/>
    </row>
    <row r="26" spans="4:13" ht="17" x14ac:dyDescent="0.2">
      <c r="D26" s="134"/>
      <c r="E26" s="138"/>
      <c r="F26" s="139" t="s">
        <v>37</v>
      </c>
      <c r="G26" s="139" t="s">
        <v>38</v>
      </c>
      <c r="H26" s="139" t="s">
        <v>39</v>
      </c>
      <c r="I26" s="140"/>
      <c r="J26" s="141"/>
      <c r="M26" s="40"/>
    </row>
    <row r="27" spans="4:13" ht="17" x14ac:dyDescent="0.2">
      <c r="D27" s="134"/>
      <c r="E27" s="130" t="s">
        <v>95</v>
      </c>
      <c r="F27" s="130" t="s">
        <v>97</v>
      </c>
      <c r="G27" s="148">
        <v>1</v>
      </c>
      <c r="H27" s="148"/>
      <c r="I27" s="38"/>
      <c r="J27" s="166" t="s">
        <v>234</v>
      </c>
      <c r="M27" s="40"/>
    </row>
    <row r="28" spans="4:13" ht="17" x14ac:dyDescent="0.2">
      <c r="D28" s="134"/>
      <c r="E28" s="130" t="s">
        <v>96</v>
      </c>
      <c r="F28" s="130">
        <v>1</v>
      </c>
      <c r="G28" s="130">
        <v>2</v>
      </c>
      <c r="H28" s="130" t="s">
        <v>44</v>
      </c>
      <c r="I28" s="35"/>
      <c r="J28" s="167"/>
      <c r="M28" s="40"/>
    </row>
    <row r="29" spans="4:13" ht="19" outlineLevel="1" x14ac:dyDescent="0.2">
      <c r="D29" s="134"/>
      <c r="E29" s="142" t="s">
        <v>197</v>
      </c>
      <c r="F29" s="142"/>
      <c r="G29" s="142"/>
      <c r="H29" s="142"/>
      <c r="I29" s="142"/>
      <c r="J29" s="143"/>
      <c r="M29" s="40"/>
    </row>
    <row r="30" spans="4:13" outlineLevel="1" x14ac:dyDescent="0.2">
      <c r="D30" s="134"/>
      <c r="E30" s="144" t="s">
        <v>0</v>
      </c>
      <c r="F30" s="145"/>
      <c r="G30" s="140" t="s">
        <v>109</v>
      </c>
      <c r="H30" s="140" t="s">
        <v>34</v>
      </c>
      <c r="I30" s="140" t="s">
        <v>114</v>
      </c>
      <c r="J30" s="141" t="s">
        <v>131</v>
      </c>
      <c r="M30" s="40"/>
    </row>
    <row r="31" spans="4:13" outlineLevel="1" x14ac:dyDescent="0.2">
      <c r="D31" s="134"/>
      <c r="E31" s="146"/>
      <c r="F31" s="135"/>
      <c r="G31" s="140"/>
      <c r="H31" s="140"/>
      <c r="I31" s="140"/>
      <c r="J31" s="141"/>
      <c r="M31" s="40"/>
    </row>
    <row r="32" spans="4:13" ht="154" outlineLevel="1" thickBot="1" x14ac:dyDescent="0.25">
      <c r="D32" s="151"/>
      <c r="E32" s="152" t="s">
        <v>249</v>
      </c>
      <c r="F32" s="153"/>
      <c r="G32" s="154" t="s">
        <v>250</v>
      </c>
      <c r="H32" s="155" t="s">
        <v>211</v>
      </c>
      <c r="I32" s="155" t="s">
        <v>251</v>
      </c>
      <c r="J32" s="168" t="s">
        <v>242</v>
      </c>
      <c r="M32" s="40"/>
    </row>
    <row r="33" spans="4:13" ht="19" x14ac:dyDescent="0.2">
      <c r="D33" s="169"/>
      <c r="G33" s="149"/>
      <c r="J33" s="149"/>
      <c r="M33" s="40"/>
    </row>
    <row r="34" spans="4:13" ht="19" x14ac:dyDescent="0.2">
      <c r="D34" s="169"/>
      <c r="G34" s="149"/>
      <c r="J34" s="149"/>
      <c r="M34" s="40"/>
    </row>
    <row r="35" spans="4:13" ht="20" thickBot="1" x14ac:dyDescent="0.25">
      <c r="D35" s="169"/>
      <c r="G35" s="149"/>
      <c r="J35" s="149"/>
      <c r="M35" s="40"/>
    </row>
    <row r="36" spans="4:13" ht="19" x14ac:dyDescent="0.2">
      <c r="D36" s="131" t="s">
        <v>261</v>
      </c>
      <c r="E36" s="132" t="s">
        <v>143</v>
      </c>
      <c r="F36" s="132"/>
      <c r="G36" s="132"/>
      <c r="H36" s="132"/>
      <c r="I36" s="132"/>
      <c r="J36" s="133"/>
      <c r="M36" s="40"/>
    </row>
    <row r="37" spans="4:13" x14ac:dyDescent="0.2">
      <c r="D37" s="134"/>
      <c r="E37" s="135" t="s">
        <v>227</v>
      </c>
      <c r="F37" s="136" t="s">
        <v>49</v>
      </c>
      <c r="G37" s="136"/>
      <c r="H37" s="136"/>
      <c r="I37" s="136" t="s">
        <v>198</v>
      </c>
      <c r="J37" s="137" t="s">
        <v>142</v>
      </c>
      <c r="M37" s="40"/>
    </row>
    <row r="38" spans="4:13" ht="17" x14ac:dyDescent="0.2">
      <c r="D38" s="134"/>
      <c r="E38" s="138"/>
      <c r="F38" s="139" t="s">
        <v>37</v>
      </c>
      <c r="G38" s="139" t="s">
        <v>38</v>
      </c>
      <c r="H38" s="139" t="s">
        <v>39</v>
      </c>
      <c r="I38" s="140"/>
      <c r="J38" s="141"/>
      <c r="M38" s="40"/>
    </row>
    <row r="39" spans="4:13" ht="17" x14ac:dyDescent="0.2">
      <c r="D39" s="134"/>
      <c r="F39" s="148">
        <v>1</v>
      </c>
      <c r="G39" s="148"/>
      <c r="H39" s="130" t="s">
        <v>97</v>
      </c>
      <c r="I39" s="35"/>
      <c r="J39" s="170" t="s">
        <v>234</v>
      </c>
      <c r="M39" s="40"/>
    </row>
    <row r="40" spans="4:13" ht="19" outlineLevel="1" x14ac:dyDescent="0.2">
      <c r="D40" s="134"/>
      <c r="E40" s="142" t="s">
        <v>197</v>
      </c>
      <c r="F40" s="142"/>
      <c r="G40" s="142"/>
      <c r="H40" s="142"/>
      <c r="I40" s="142"/>
      <c r="J40" s="143"/>
      <c r="M40" s="40"/>
    </row>
    <row r="41" spans="4:13" outlineLevel="1" x14ac:dyDescent="0.2">
      <c r="D41" s="134"/>
      <c r="E41" s="144" t="s">
        <v>0</v>
      </c>
      <c r="F41" s="145"/>
      <c r="G41" s="140" t="s">
        <v>109</v>
      </c>
      <c r="H41" s="140" t="s">
        <v>34</v>
      </c>
      <c r="I41" s="140" t="s">
        <v>114</v>
      </c>
      <c r="J41" s="141" t="s">
        <v>131</v>
      </c>
      <c r="M41" s="40"/>
    </row>
    <row r="42" spans="4:13" outlineLevel="1" x14ac:dyDescent="0.2">
      <c r="D42" s="134"/>
      <c r="E42" s="146"/>
      <c r="F42" s="135"/>
      <c r="G42" s="140"/>
      <c r="H42" s="140"/>
      <c r="I42" s="140"/>
      <c r="J42" s="141"/>
      <c r="M42" s="40"/>
    </row>
    <row r="43" spans="4:13" ht="171" outlineLevel="1" thickBot="1" x14ac:dyDescent="0.25">
      <c r="D43" s="151"/>
      <c r="E43" s="152" t="s">
        <v>252</v>
      </c>
      <c r="F43" s="153"/>
      <c r="G43" s="154" t="s">
        <v>231</v>
      </c>
      <c r="H43" s="155" t="s">
        <v>211</v>
      </c>
      <c r="I43" s="155" t="s">
        <v>230</v>
      </c>
      <c r="J43" s="168" t="s">
        <v>253</v>
      </c>
      <c r="M43" s="40"/>
    </row>
    <row r="44" spans="4:13" ht="19" x14ac:dyDescent="0.2">
      <c r="D44" s="169"/>
      <c r="G44" s="149"/>
      <c r="J44" s="149"/>
      <c r="M44" s="40"/>
    </row>
    <row r="45" spans="4:13" ht="19" x14ac:dyDescent="0.2">
      <c r="D45" s="169"/>
      <c r="G45" s="149"/>
      <c r="J45" s="149"/>
      <c r="M45" s="40"/>
    </row>
    <row r="46" spans="4:13" ht="20" thickBot="1" x14ac:dyDescent="0.25">
      <c r="D46" s="169"/>
      <c r="G46" s="149"/>
      <c r="J46" s="149"/>
      <c r="M46" s="40"/>
    </row>
    <row r="47" spans="4:13" ht="19" x14ac:dyDescent="0.2">
      <c r="D47" s="171" t="s">
        <v>262</v>
      </c>
      <c r="E47" s="172" t="s">
        <v>143</v>
      </c>
      <c r="F47" s="173"/>
      <c r="G47" s="173"/>
      <c r="H47" s="173"/>
      <c r="I47" s="173"/>
      <c r="J47" s="173"/>
      <c r="K47" s="174"/>
      <c r="L47" s="175"/>
      <c r="M47" s="40"/>
    </row>
    <row r="48" spans="4:13" x14ac:dyDescent="0.2">
      <c r="D48" s="176"/>
      <c r="E48" s="177" t="s">
        <v>227</v>
      </c>
      <c r="F48" s="178"/>
      <c r="G48" s="179" t="s">
        <v>49</v>
      </c>
      <c r="H48" s="180"/>
      <c r="I48" s="181"/>
      <c r="J48" s="182" t="s">
        <v>198</v>
      </c>
      <c r="K48" s="183" t="s">
        <v>142</v>
      </c>
      <c r="L48" s="184"/>
      <c r="M48" s="40"/>
    </row>
    <row r="49" spans="4:13" ht="17" x14ac:dyDescent="0.2">
      <c r="D49" s="176"/>
      <c r="E49" s="185"/>
      <c r="F49" s="186"/>
      <c r="G49" s="187" t="s">
        <v>37</v>
      </c>
      <c r="H49" s="187" t="s">
        <v>38</v>
      </c>
      <c r="I49" s="187" t="s">
        <v>39</v>
      </c>
      <c r="J49" s="188"/>
      <c r="K49" s="189"/>
      <c r="L49" s="184"/>
      <c r="M49" s="40"/>
    </row>
    <row r="50" spans="4:13" ht="17" x14ac:dyDescent="0.2">
      <c r="D50" s="176"/>
      <c r="E50" s="190" t="s">
        <v>158</v>
      </c>
      <c r="F50" s="191" t="s">
        <v>50</v>
      </c>
      <c r="G50" s="55" t="s">
        <v>162</v>
      </c>
      <c r="H50" s="55" t="s">
        <v>51</v>
      </c>
      <c r="I50" s="55" t="s">
        <v>52</v>
      </c>
      <c r="J50" s="43"/>
      <c r="K50" s="219" t="str">
        <f>IF(OR(ISBLANK(I55),ISBLANK(I56),ISBLANK(I57)),"Not measured or direct answer provided",(I55+I56-I57)/(I55+I56))</f>
        <v>Not measured or direct answer provided</v>
      </c>
      <c r="L50" s="192"/>
      <c r="M50" s="40"/>
    </row>
    <row r="51" spans="4:13" ht="17" x14ac:dyDescent="0.2">
      <c r="D51" s="176"/>
      <c r="E51" s="193"/>
      <c r="F51" s="194" t="s">
        <v>53</v>
      </c>
      <c r="G51" s="55" t="s">
        <v>54</v>
      </c>
      <c r="H51" s="55" t="s">
        <v>55</v>
      </c>
      <c r="I51" s="55" t="s">
        <v>56</v>
      </c>
      <c r="J51" s="44"/>
      <c r="K51" s="220"/>
      <c r="L51" s="192"/>
      <c r="M51" s="40"/>
    </row>
    <row r="52" spans="4:13" ht="19" outlineLevel="1" x14ac:dyDescent="0.2">
      <c r="D52" s="176"/>
      <c r="E52" s="195" t="s">
        <v>197</v>
      </c>
      <c r="F52" s="196"/>
      <c r="G52" s="196"/>
      <c r="H52" s="196"/>
      <c r="I52" s="196"/>
      <c r="J52" s="196"/>
      <c r="K52" s="197"/>
      <c r="L52" s="175"/>
      <c r="M52" s="40"/>
    </row>
    <row r="53" spans="4:13" outlineLevel="1" x14ac:dyDescent="0.2">
      <c r="D53" s="176"/>
      <c r="E53" s="177" t="s">
        <v>0</v>
      </c>
      <c r="F53" s="198"/>
      <c r="G53" s="178"/>
      <c r="H53" s="182" t="s">
        <v>109</v>
      </c>
      <c r="I53" s="182" t="s">
        <v>34</v>
      </c>
      <c r="J53" s="182" t="s">
        <v>114</v>
      </c>
      <c r="K53" s="183" t="s">
        <v>131</v>
      </c>
      <c r="L53" s="184"/>
      <c r="M53" s="40"/>
    </row>
    <row r="54" spans="4:13" outlineLevel="1" x14ac:dyDescent="0.2">
      <c r="D54" s="176"/>
      <c r="E54" s="185"/>
      <c r="F54" s="199"/>
      <c r="G54" s="186"/>
      <c r="H54" s="188"/>
      <c r="I54" s="188"/>
      <c r="J54" s="188"/>
      <c r="K54" s="189"/>
      <c r="L54" s="184"/>
      <c r="M54" s="40"/>
    </row>
    <row r="55" spans="4:13" ht="85" outlineLevel="1" x14ac:dyDescent="0.2">
      <c r="D55" s="176"/>
      <c r="E55" s="190" t="s">
        <v>254</v>
      </c>
      <c r="F55" s="200"/>
      <c r="G55" s="200"/>
      <c r="H55" s="201" t="s">
        <v>161</v>
      </c>
      <c r="I55" s="45"/>
      <c r="J55" s="55" t="s">
        <v>115</v>
      </c>
      <c r="K55" s="202" t="s">
        <v>258</v>
      </c>
      <c r="L55" s="201"/>
      <c r="M55" s="40"/>
    </row>
    <row r="56" spans="4:13" ht="119" outlineLevel="1" x14ac:dyDescent="0.2">
      <c r="D56" s="176"/>
      <c r="E56" s="193" t="s">
        <v>255</v>
      </c>
      <c r="F56" s="203"/>
      <c r="G56" s="203"/>
      <c r="H56" s="201" t="s">
        <v>159</v>
      </c>
      <c r="I56" s="46"/>
      <c r="J56" s="55" t="s">
        <v>115</v>
      </c>
      <c r="K56" s="202" t="s">
        <v>235</v>
      </c>
      <c r="L56" s="201"/>
      <c r="M56" s="40"/>
    </row>
    <row r="57" spans="4:13" ht="52" outlineLevel="1" thickBot="1" x14ac:dyDescent="0.25">
      <c r="D57" s="204"/>
      <c r="E57" s="205" t="s">
        <v>232</v>
      </c>
      <c r="F57" s="206"/>
      <c r="G57" s="206"/>
      <c r="H57" s="207" t="s">
        <v>256</v>
      </c>
      <c r="I57" s="47"/>
      <c r="J57" s="208" t="s">
        <v>115</v>
      </c>
      <c r="K57" s="209" t="s">
        <v>257</v>
      </c>
      <c r="L57" s="201"/>
      <c r="M57" s="40"/>
    </row>
    <row r="58" spans="4:13" ht="19" x14ac:dyDescent="0.2">
      <c r="D58" s="169"/>
      <c r="G58" s="149"/>
      <c r="J58" s="149"/>
      <c r="M58" s="40"/>
    </row>
    <row r="59" spans="4:13" ht="19" x14ac:dyDescent="0.2">
      <c r="D59" s="169"/>
      <c r="G59" s="149"/>
      <c r="J59" s="149"/>
      <c r="M59" s="40"/>
    </row>
    <row r="60" spans="4:13" ht="20" thickBot="1" x14ac:dyDescent="0.25">
      <c r="D60" s="169"/>
      <c r="G60" s="149"/>
      <c r="J60" s="149"/>
      <c r="M60" s="40"/>
    </row>
    <row r="61" spans="4:13" ht="19" x14ac:dyDescent="0.2">
      <c r="D61" s="131" t="s">
        <v>263</v>
      </c>
      <c r="E61" s="132" t="s">
        <v>143</v>
      </c>
      <c r="F61" s="132"/>
      <c r="G61" s="132"/>
      <c r="H61" s="132"/>
      <c r="I61" s="132"/>
      <c r="J61" s="133"/>
      <c r="M61" s="40"/>
    </row>
    <row r="62" spans="4:13" x14ac:dyDescent="0.2">
      <c r="D62" s="134"/>
      <c r="E62" s="135" t="s">
        <v>227</v>
      </c>
      <c r="F62" s="136" t="s">
        <v>49</v>
      </c>
      <c r="G62" s="136"/>
      <c r="H62" s="136"/>
      <c r="I62" s="136" t="s">
        <v>198</v>
      </c>
      <c r="J62" s="137" t="s">
        <v>142</v>
      </c>
      <c r="M62" s="40"/>
    </row>
    <row r="63" spans="4:13" ht="17" x14ac:dyDescent="0.2">
      <c r="D63" s="134"/>
      <c r="E63" s="138"/>
      <c r="F63" s="139" t="s">
        <v>37</v>
      </c>
      <c r="G63" s="139" t="s">
        <v>38</v>
      </c>
      <c r="H63" s="139" t="s">
        <v>39</v>
      </c>
      <c r="I63" s="140"/>
      <c r="J63" s="141"/>
      <c r="M63" s="40"/>
    </row>
    <row r="64" spans="4:13" ht="17" x14ac:dyDescent="0.2">
      <c r="D64" s="134"/>
      <c r="E64" s="130" t="s">
        <v>151</v>
      </c>
      <c r="F64" s="148" t="s">
        <v>48</v>
      </c>
      <c r="G64" s="148"/>
      <c r="H64" s="148"/>
      <c r="I64" s="32"/>
      <c r="J64" s="221" t="str">
        <f>IF(OR(ISBLANK(H69),ISBLANK(H70)),"Not measured or direct answer provided",H70/H69)</f>
        <v>Not measured or direct answer provided</v>
      </c>
      <c r="M64" s="40"/>
    </row>
    <row r="65" spans="4:13" ht="17" x14ac:dyDescent="0.2">
      <c r="D65" s="134"/>
      <c r="E65" s="130" t="s">
        <v>152</v>
      </c>
      <c r="F65" s="210"/>
      <c r="G65" s="210"/>
      <c r="H65" s="210"/>
      <c r="I65" s="57"/>
      <c r="J65" s="222" t="str">
        <f>IF(OR(ISBLANK(H69),ISBLANK(H71)),"Not measured or direct answer provided",H71/H69)</f>
        <v>Not measured or direct answer provided</v>
      </c>
      <c r="M65" s="40"/>
    </row>
    <row r="66" spans="4:13" ht="19" outlineLevel="1" x14ac:dyDescent="0.2">
      <c r="D66" s="134"/>
      <c r="E66" s="142" t="s">
        <v>197</v>
      </c>
      <c r="F66" s="142"/>
      <c r="G66" s="142"/>
      <c r="H66" s="142"/>
      <c r="I66" s="142"/>
      <c r="J66" s="143"/>
      <c r="M66" s="40"/>
    </row>
    <row r="67" spans="4:13" outlineLevel="1" x14ac:dyDescent="0.2">
      <c r="D67" s="134"/>
      <c r="E67" s="144" t="s">
        <v>0</v>
      </c>
      <c r="F67" s="145"/>
      <c r="G67" s="140" t="s">
        <v>109</v>
      </c>
      <c r="H67" s="140" t="s">
        <v>34</v>
      </c>
      <c r="I67" s="140" t="s">
        <v>114</v>
      </c>
      <c r="J67" s="141" t="s">
        <v>131</v>
      </c>
      <c r="M67" s="40"/>
    </row>
    <row r="68" spans="4:13" outlineLevel="1" x14ac:dyDescent="0.2">
      <c r="D68" s="134"/>
      <c r="E68" s="146"/>
      <c r="F68" s="135"/>
      <c r="G68" s="140"/>
      <c r="H68" s="140"/>
      <c r="I68" s="140"/>
      <c r="J68" s="141"/>
      <c r="M68" s="40"/>
    </row>
    <row r="69" spans="4:13" ht="17" outlineLevel="1" x14ac:dyDescent="0.2">
      <c r="D69" s="134"/>
      <c r="E69" s="147" t="s">
        <v>35</v>
      </c>
      <c r="F69" s="148"/>
      <c r="G69" s="149"/>
      <c r="H69" s="31"/>
      <c r="I69" s="130" t="s">
        <v>150</v>
      </c>
      <c r="J69" s="211"/>
      <c r="M69" s="40"/>
    </row>
    <row r="70" spans="4:13" ht="51" outlineLevel="1" x14ac:dyDescent="0.2">
      <c r="D70" s="134"/>
      <c r="E70" s="212" t="s">
        <v>259</v>
      </c>
      <c r="F70" s="210"/>
      <c r="G70" s="149"/>
      <c r="H70" s="35"/>
      <c r="I70" s="130" t="s">
        <v>150</v>
      </c>
      <c r="J70" s="211" t="s">
        <v>260</v>
      </c>
      <c r="M70" s="40"/>
    </row>
    <row r="71" spans="4:13" ht="18" outlineLevel="1" thickBot="1" x14ac:dyDescent="0.25">
      <c r="D71" s="151"/>
      <c r="E71" s="152" t="s">
        <v>36</v>
      </c>
      <c r="F71" s="153"/>
      <c r="G71" s="154"/>
      <c r="H71" s="36"/>
      <c r="I71" s="155" t="s">
        <v>150</v>
      </c>
      <c r="J71" s="168"/>
      <c r="M71" s="40"/>
    </row>
    <row r="72" spans="4:13" ht="19" x14ac:dyDescent="0.2">
      <c r="D72" s="169"/>
      <c r="G72" s="149"/>
      <c r="J72" s="149"/>
      <c r="M72" s="40"/>
    </row>
    <row r="73" spans="4:13" ht="19" x14ac:dyDescent="0.2">
      <c r="D73" s="169"/>
      <c r="G73" s="149"/>
      <c r="J73" s="149"/>
      <c r="M73" s="40"/>
    </row>
    <row r="74" spans="4:13" ht="20" thickBot="1" x14ac:dyDescent="0.25">
      <c r="D74" s="169"/>
      <c r="G74" s="149"/>
      <c r="J74" s="149"/>
      <c r="M74" s="40"/>
    </row>
    <row r="75" spans="4:13" ht="19" x14ac:dyDescent="0.2">
      <c r="D75" s="157" t="s">
        <v>264</v>
      </c>
      <c r="E75" s="158" t="s">
        <v>143</v>
      </c>
      <c r="F75" s="158"/>
      <c r="G75" s="158"/>
      <c r="H75" s="158"/>
      <c r="I75" s="158"/>
      <c r="J75" s="159"/>
      <c r="M75" s="40"/>
    </row>
    <row r="76" spans="4:13" x14ac:dyDescent="0.2">
      <c r="D76" s="160"/>
      <c r="E76" s="135" t="s">
        <v>227</v>
      </c>
      <c r="F76" s="136" t="s">
        <v>49</v>
      </c>
      <c r="G76" s="136"/>
      <c r="H76" s="136"/>
      <c r="I76" s="136" t="s">
        <v>198</v>
      </c>
      <c r="J76" s="161" t="s">
        <v>142</v>
      </c>
      <c r="M76" s="40"/>
    </row>
    <row r="77" spans="4:13" ht="17" x14ac:dyDescent="0.2">
      <c r="D77" s="160"/>
      <c r="E77" s="138"/>
      <c r="F77" s="139" t="s">
        <v>37</v>
      </c>
      <c r="G77" s="139" t="s">
        <v>38</v>
      </c>
      <c r="H77" s="139" t="s">
        <v>39</v>
      </c>
      <c r="I77" s="140"/>
      <c r="J77" s="162"/>
      <c r="M77" s="40"/>
    </row>
    <row r="78" spans="4:13" ht="17" x14ac:dyDescent="0.2">
      <c r="D78" s="160"/>
      <c r="E78" s="130" t="s">
        <v>132</v>
      </c>
      <c r="F78" s="130" t="s">
        <v>98</v>
      </c>
      <c r="G78" s="130" t="s">
        <v>99</v>
      </c>
      <c r="H78" s="130" t="s">
        <v>100</v>
      </c>
      <c r="I78" s="58"/>
      <c r="J78" s="223" t="str">
        <f>IF(OR(ISBLANK(H82),ISBLANK(H83)),"Not measured or direct answer provided",(H82/(H83*60)))</f>
        <v>Not measured or direct answer provided</v>
      </c>
      <c r="M78" s="40"/>
    </row>
    <row r="79" spans="4:13" ht="19" outlineLevel="1" x14ac:dyDescent="0.2">
      <c r="D79" s="160"/>
      <c r="E79" s="213" t="s">
        <v>197</v>
      </c>
      <c r="F79" s="142"/>
      <c r="G79" s="142"/>
      <c r="H79" s="142"/>
      <c r="I79" s="142"/>
      <c r="J79" s="143"/>
      <c r="M79" s="40"/>
    </row>
    <row r="80" spans="4:13" ht="17" customHeight="1" outlineLevel="1" x14ac:dyDescent="0.2">
      <c r="D80" s="160"/>
      <c r="E80" s="144" t="s">
        <v>0</v>
      </c>
      <c r="F80" s="145"/>
      <c r="G80" s="140" t="s">
        <v>109</v>
      </c>
      <c r="H80" s="140" t="s">
        <v>34</v>
      </c>
      <c r="I80" s="140" t="s">
        <v>114</v>
      </c>
      <c r="J80" s="162" t="s">
        <v>131</v>
      </c>
      <c r="M80" s="40"/>
    </row>
    <row r="81" spans="4:13" ht="19" customHeight="1" outlineLevel="1" x14ac:dyDescent="0.2">
      <c r="D81" s="160"/>
      <c r="E81" s="146"/>
      <c r="F81" s="135"/>
      <c r="G81" s="140"/>
      <c r="H81" s="140"/>
      <c r="I81" s="140"/>
      <c r="J81" s="162"/>
      <c r="M81" s="40"/>
    </row>
    <row r="82" spans="4:13" ht="136" outlineLevel="1" x14ac:dyDescent="0.2">
      <c r="D82" s="160"/>
      <c r="E82" s="147" t="s">
        <v>265</v>
      </c>
      <c r="F82" s="148"/>
      <c r="G82" s="149" t="s">
        <v>141</v>
      </c>
      <c r="H82" s="31"/>
      <c r="I82" s="130" t="s">
        <v>149</v>
      </c>
      <c r="J82" s="214" t="s">
        <v>267</v>
      </c>
      <c r="M82" s="40"/>
    </row>
    <row r="83" spans="4:13" ht="69" outlineLevel="1" thickBot="1" x14ac:dyDescent="0.25">
      <c r="D83" s="163"/>
      <c r="E83" s="215" t="s">
        <v>266</v>
      </c>
      <c r="F83" s="216"/>
      <c r="G83" s="217" t="s">
        <v>268</v>
      </c>
      <c r="H83" s="37"/>
      <c r="I83" s="164" t="s">
        <v>116</v>
      </c>
      <c r="J83" s="218" t="s">
        <v>134</v>
      </c>
      <c r="M83" s="42"/>
    </row>
    <row r="84" spans="4:13" x14ac:dyDescent="0.2">
      <c r="K84" s="225"/>
    </row>
  </sheetData>
  <sheetProtection algorithmName="SHA-512" hashValue="slMkv4nLr7JW1C/080FEfT7ZtXooN7I42FzTzIK6HohUo1qi/WUrsbRae0QIssk9uBaB8BlquHu4h82eT7E1nQ==" saltValue="RVVrrY2TQX/HAV2yxFR30Q==" spinCount="100000" sheet="1" objects="1" scenarios="1" formatRows="0"/>
  <dataConsolidate/>
  <mergeCells count="98">
    <mergeCell ref="E57:G57"/>
    <mergeCell ref="D47:D57"/>
    <mergeCell ref="E47:K47"/>
    <mergeCell ref="G48:I48"/>
    <mergeCell ref="K48:K49"/>
    <mergeCell ref="E52:K52"/>
    <mergeCell ref="E48:F49"/>
    <mergeCell ref="E50:E51"/>
    <mergeCell ref="K50:K51"/>
    <mergeCell ref="J48:J49"/>
    <mergeCell ref="E53:G54"/>
    <mergeCell ref="H53:H54"/>
    <mergeCell ref="I53:I54"/>
    <mergeCell ref="J53:J54"/>
    <mergeCell ref="K53:K54"/>
    <mergeCell ref="E55:G55"/>
    <mergeCell ref="E56:G56"/>
    <mergeCell ref="D36:D43"/>
    <mergeCell ref="E36:J36"/>
    <mergeCell ref="E37:E38"/>
    <mergeCell ref="F37:H37"/>
    <mergeCell ref="I37:I38"/>
    <mergeCell ref="J37:J38"/>
    <mergeCell ref="F39:G39"/>
    <mergeCell ref="E40:J40"/>
    <mergeCell ref="E41:F42"/>
    <mergeCell ref="G41:G42"/>
    <mergeCell ref="H41:H42"/>
    <mergeCell ref="I41:I42"/>
    <mergeCell ref="J41:J42"/>
    <mergeCell ref="E43:F43"/>
    <mergeCell ref="G27:H27"/>
    <mergeCell ref="J27:J28"/>
    <mergeCell ref="E29:J29"/>
    <mergeCell ref="E30:F31"/>
    <mergeCell ref="G30:G31"/>
    <mergeCell ref="H30:H31"/>
    <mergeCell ref="I30:I31"/>
    <mergeCell ref="J30:J31"/>
    <mergeCell ref="B1:K1"/>
    <mergeCell ref="D75:D83"/>
    <mergeCell ref="E75:J75"/>
    <mergeCell ref="E76:E77"/>
    <mergeCell ref="F76:H76"/>
    <mergeCell ref="I76:I77"/>
    <mergeCell ref="J76:J77"/>
    <mergeCell ref="E79:J79"/>
    <mergeCell ref="G80:G81"/>
    <mergeCell ref="H80:H81"/>
    <mergeCell ref="I80:I81"/>
    <mergeCell ref="J80:J81"/>
    <mergeCell ref="E80:F81"/>
    <mergeCell ref="E82:F82"/>
    <mergeCell ref="E83:F83"/>
    <mergeCell ref="D17:D20"/>
    <mergeCell ref="E12:F12"/>
    <mergeCell ref="E24:J24"/>
    <mergeCell ref="E25:E26"/>
    <mergeCell ref="F25:H25"/>
    <mergeCell ref="I25:I26"/>
    <mergeCell ref="J25:J26"/>
    <mergeCell ref="E17:J17"/>
    <mergeCell ref="E18:E19"/>
    <mergeCell ref="F18:H18"/>
    <mergeCell ref="I18:I19"/>
    <mergeCell ref="J18:J19"/>
    <mergeCell ref="E71:F71"/>
    <mergeCell ref="E32:F32"/>
    <mergeCell ref="D24:D32"/>
    <mergeCell ref="E9:J9"/>
    <mergeCell ref="E5:J5"/>
    <mergeCell ref="D5:D13"/>
    <mergeCell ref="J6:J7"/>
    <mergeCell ref="H10:H11"/>
    <mergeCell ref="G10:G11"/>
    <mergeCell ref="J10:J11"/>
    <mergeCell ref="E6:E7"/>
    <mergeCell ref="F6:H6"/>
    <mergeCell ref="I6:I7"/>
    <mergeCell ref="I10:I11"/>
    <mergeCell ref="J12:J13"/>
    <mergeCell ref="E10:F11"/>
    <mergeCell ref="F64:H65"/>
    <mergeCell ref="E13:F13"/>
    <mergeCell ref="D61:D71"/>
    <mergeCell ref="E61:J61"/>
    <mergeCell ref="E62:E63"/>
    <mergeCell ref="F62:H62"/>
    <mergeCell ref="I62:I63"/>
    <mergeCell ref="J62:J63"/>
    <mergeCell ref="E66:J66"/>
    <mergeCell ref="E67:F68"/>
    <mergeCell ref="G67:G68"/>
    <mergeCell ref="H67:H68"/>
    <mergeCell ref="I67:I68"/>
    <mergeCell ref="J67:J68"/>
    <mergeCell ref="E69:F69"/>
    <mergeCell ref="E70:F7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0DEFA-8E3C-874E-96F2-DF8EE633F4F5}">
  <dimension ref="B1:M125"/>
  <sheetViews>
    <sheetView zoomScale="84" workbookViewId="0"/>
  </sheetViews>
  <sheetFormatPr baseColWidth="10" defaultRowHeight="16" outlineLevelRow="2" x14ac:dyDescent="0.2"/>
  <cols>
    <col min="1" max="3" width="10.83203125" style="53"/>
    <col min="4" max="4" width="30.83203125" style="53" customWidth="1"/>
    <col min="5" max="5" width="16.83203125" style="53" customWidth="1"/>
    <col min="6" max="6" width="20" style="53" customWidth="1"/>
    <col min="7" max="10" width="30.83203125" style="53" customWidth="1"/>
    <col min="11" max="11" width="40.33203125" style="53" customWidth="1"/>
    <col min="12" max="12" width="10.83203125" style="53"/>
    <col min="13" max="13" width="86.1640625" style="53" customWidth="1"/>
    <col min="14" max="16384" width="10.83203125" style="53"/>
  </cols>
  <sheetData>
    <row r="1" spans="2:13" s="130" customFormat="1" ht="51" customHeight="1" x14ac:dyDescent="0.2">
      <c r="B1" s="128" t="s">
        <v>226</v>
      </c>
      <c r="C1" s="128"/>
      <c r="D1" s="128"/>
      <c r="E1" s="128"/>
      <c r="F1" s="128"/>
      <c r="G1" s="128"/>
      <c r="H1" s="128"/>
      <c r="I1" s="128"/>
      <c r="J1" s="128"/>
      <c r="K1" s="128"/>
    </row>
    <row r="4" spans="2:13" ht="17" thickBot="1" x14ac:dyDescent="0.25"/>
    <row r="5" spans="2:13" ht="19" x14ac:dyDescent="0.2">
      <c r="D5" s="226" t="s">
        <v>271</v>
      </c>
      <c r="E5" s="227" t="s">
        <v>143</v>
      </c>
      <c r="F5" s="228"/>
      <c r="G5" s="228"/>
      <c r="H5" s="228"/>
      <c r="I5" s="228"/>
      <c r="J5" s="228"/>
      <c r="K5" s="229"/>
      <c r="M5" s="39" t="s">
        <v>233</v>
      </c>
    </row>
    <row r="6" spans="2:13" ht="16" customHeight="1" x14ac:dyDescent="0.2">
      <c r="D6" s="230"/>
      <c r="E6" s="177" t="s">
        <v>227</v>
      </c>
      <c r="F6" s="178"/>
      <c r="G6" s="179" t="s">
        <v>49</v>
      </c>
      <c r="H6" s="180"/>
      <c r="I6" s="181"/>
      <c r="J6" s="182" t="s">
        <v>198</v>
      </c>
      <c r="K6" s="231" t="s">
        <v>142</v>
      </c>
      <c r="M6" s="40"/>
    </row>
    <row r="7" spans="2:13" ht="17" x14ac:dyDescent="0.2">
      <c r="D7" s="230"/>
      <c r="E7" s="185"/>
      <c r="F7" s="186"/>
      <c r="G7" s="187" t="s">
        <v>37</v>
      </c>
      <c r="H7" s="187" t="s">
        <v>38</v>
      </c>
      <c r="I7" s="187" t="s">
        <v>39</v>
      </c>
      <c r="J7" s="188"/>
      <c r="K7" s="232"/>
      <c r="M7" s="40"/>
    </row>
    <row r="8" spans="2:13" ht="95" customHeight="1" x14ac:dyDescent="0.2">
      <c r="D8" s="230"/>
      <c r="E8" s="190" t="s">
        <v>160</v>
      </c>
      <c r="F8" s="200"/>
      <c r="G8" s="55" t="s">
        <v>57</v>
      </c>
      <c r="H8" s="55" t="s">
        <v>58</v>
      </c>
      <c r="I8" s="55" t="s">
        <v>59</v>
      </c>
      <c r="J8" s="43"/>
      <c r="K8" s="264" t="str">
        <f>IF(OR(ISBLANK(I14),ISBLANK('Input_Value proposition'!I55),ISBLANK('Input_Value proposition'!I56)),"Not measured or direct answer provided",(I14)/('Input_Value proposition'!I55+'Input_Value proposition'!I56))</f>
        <v>Not measured or direct answer provided</v>
      </c>
      <c r="M8" s="40"/>
    </row>
    <row r="9" spans="2:13" ht="19" customHeight="1" outlineLevel="1" x14ac:dyDescent="0.2">
      <c r="D9" s="230"/>
      <c r="E9" s="195" t="s">
        <v>197</v>
      </c>
      <c r="F9" s="196"/>
      <c r="G9" s="196"/>
      <c r="H9" s="196"/>
      <c r="I9" s="196"/>
      <c r="J9" s="196"/>
      <c r="K9" s="197"/>
      <c r="M9" s="40"/>
    </row>
    <row r="10" spans="2:13" outlineLevel="1" x14ac:dyDescent="0.2">
      <c r="D10" s="230"/>
      <c r="E10" s="177" t="s">
        <v>0</v>
      </c>
      <c r="F10" s="198"/>
      <c r="G10" s="178"/>
      <c r="H10" s="182" t="s">
        <v>109</v>
      </c>
      <c r="I10" s="182" t="s">
        <v>34</v>
      </c>
      <c r="J10" s="182" t="s">
        <v>114</v>
      </c>
      <c r="K10" s="231" t="s">
        <v>131</v>
      </c>
      <c r="M10" s="40"/>
    </row>
    <row r="11" spans="2:13" outlineLevel="1" x14ac:dyDescent="0.2">
      <c r="D11" s="230"/>
      <c r="E11" s="185"/>
      <c r="F11" s="199"/>
      <c r="G11" s="186"/>
      <c r="H11" s="188"/>
      <c r="I11" s="188"/>
      <c r="J11" s="188"/>
      <c r="K11" s="232"/>
      <c r="M11" s="40"/>
    </row>
    <row r="12" spans="2:13" ht="17" outlineLevel="1" x14ac:dyDescent="0.2">
      <c r="D12" s="230"/>
      <c r="E12" s="233" t="s">
        <v>270</v>
      </c>
      <c r="F12" s="234"/>
      <c r="G12" s="234"/>
      <c r="H12" s="201" t="s">
        <v>236</v>
      </c>
      <c r="I12" s="265">
        <f>'Input_Value proposition'!I55</f>
        <v>0</v>
      </c>
      <c r="J12" s="55" t="s">
        <v>115</v>
      </c>
      <c r="K12" s="235"/>
      <c r="M12" s="40"/>
    </row>
    <row r="13" spans="2:13" ht="17" outlineLevel="1" x14ac:dyDescent="0.2">
      <c r="D13" s="230"/>
      <c r="E13" s="236" t="s">
        <v>255</v>
      </c>
      <c r="F13" s="237"/>
      <c r="G13" s="237"/>
      <c r="H13" s="201" t="s">
        <v>236</v>
      </c>
      <c r="I13" s="266">
        <f>'Input_Value proposition'!I56</f>
        <v>0</v>
      </c>
      <c r="J13" s="55" t="s">
        <v>115</v>
      </c>
      <c r="K13" s="235"/>
      <c r="M13" s="40"/>
    </row>
    <row r="14" spans="2:13" ht="103" outlineLevel="1" thickBot="1" x14ac:dyDescent="0.25">
      <c r="D14" s="238"/>
      <c r="E14" s="239" t="s">
        <v>269</v>
      </c>
      <c r="F14" s="240"/>
      <c r="G14" s="240"/>
      <c r="H14" s="241" t="s">
        <v>135</v>
      </c>
      <c r="I14" s="48"/>
      <c r="J14" s="242" t="s">
        <v>115</v>
      </c>
      <c r="K14" s="243" t="s">
        <v>144</v>
      </c>
      <c r="M14" s="40"/>
    </row>
    <row r="15" spans="2:13" x14ac:dyDescent="0.2">
      <c r="D15" s="130"/>
      <c r="E15" s="130"/>
      <c r="F15" s="130"/>
      <c r="G15" s="130"/>
      <c r="H15" s="130"/>
      <c r="I15" s="130"/>
      <c r="J15" s="130"/>
      <c r="K15" s="130"/>
      <c r="M15" s="40"/>
    </row>
    <row r="16" spans="2:13" x14ac:dyDescent="0.2">
      <c r="D16" s="130"/>
      <c r="E16" s="130"/>
      <c r="F16" s="130"/>
      <c r="G16" s="130"/>
      <c r="H16" s="130"/>
      <c r="I16" s="130"/>
      <c r="J16" s="130"/>
      <c r="K16" s="130"/>
      <c r="M16" s="40"/>
    </row>
    <row r="17" spans="4:13" ht="17" thickBot="1" x14ac:dyDescent="0.25">
      <c r="D17" s="130"/>
      <c r="E17" s="130"/>
      <c r="F17" s="130"/>
      <c r="G17" s="130"/>
      <c r="H17" s="130"/>
      <c r="I17" s="130"/>
      <c r="J17" s="130"/>
      <c r="K17" s="130"/>
      <c r="M17" s="40"/>
    </row>
    <row r="18" spans="4:13" ht="19" x14ac:dyDescent="0.2">
      <c r="D18" s="171" t="s">
        <v>272</v>
      </c>
      <c r="E18" s="172" t="s">
        <v>143</v>
      </c>
      <c r="F18" s="173"/>
      <c r="G18" s="173"/>
      <c r="H18" s="173"/>
      <c r="I18" s="173"/>
      <c r="J18" s="173"/>
      <c r="K18" s="174"/>
      <c r="M18" s="40"/>
    </row>
    <row r="19" spans="4:13" ht="16" customHeight="1" x14ac:dyDescent="0.2">
      <c r="D19" s="176"/>
      <c r="E19" s="177" t="s">
        <v>227</v>
      </c>
      <c r="F19" s="178"/>
      <c r="G19" s="179" t="s">
        <v>49</v>
      </c>
      <c r="H19" s="180"/>
      <c r="I19" s="181"/>
      <c r="J19" s="182" t="s">
        <v>198</v>
      </c>
      <c r="K19" s="183" t="s">
        <v>142</v>
      </c>
      <c r="M19" s="40"/>
    </row>
    <row r="20" spans="4:13" ht="17" x14ac:dyDescent="0.2">
      <c r="D20" s="176"/>
      <c r="E20" s="185"/>
      <c r="F20" s="186"/>
      <c r="G20" s="187" t="s">
        <v>37</v>
      </c>
      <c r="H20" s="187" t="s">
        <v>38</v>
      </c>
      <c r="I20" s="187" t="s">
        <v>39</v>
      </c>
      <c r="J20" s="188"/>
      <c r="K20" s="189"/>
      <c r="M20" s="40"/>
    </row>
    <row r="21" spans="4:13" ht="35" customHeight="1" x14ac:dyDescent="0.2">
      <c r="D21" s="176"/>
      <c r="E21" s="190" t="s">
        <v>153</v>
      </c>
      <c r="F21" s="55" t="s">
        <v>136</v>
      </c>
      <c r="G21" s="55" t="s">
        <v>156</v>
      </c>
      <c r="H21" s="55" t="s">
        <v>60</v>
      </c>
      <c r="I21" s="55" t="s">
        <v>61</v>
      </c>
      <c r="J21" s="74"/>
      <c r="K21" s="267" t="str">
        <f>IF(OR(ISBLANK(I27),ISBLANK(I28)),"Not measured or direct answer provided",I27/I28)</f>
        <v>Not measured or direct answer provided</v>
      </c>
      <c r="M21" s="40"/>
    </row>
    <row r="22" spans="4:13" ht="35" customHeight="1" x14ac:dyDescent="0.2">
      <c r="D22" s="176"/>
      <c r="E22" s="193"/>
      <c r="F22" s="55" t="s">
        <v>154</v>
      </c>
      <c r="G22" s="55" t="s">
        <v>157</v>
      </c>
      <c r="H22" s="55" t="s">
        <v>62</v>
      </c>
      <c r="I22" s="55" t="s">
        <v>63</v>
      </c>
      <c r="J22" s="75"/>
      <c r="K22" s="268" t="str">
        <f>IF(OR(ISBLANK(I26),ISBLANK(I11),ISBLANK(I14)),"Not measured",(I26)/(I11+I14))</f>
        <v>Not measured</v>
      </c>
      <c r="M22" s="40"/>
    </row>
    <row r="23" spans="4:13" ht="35" customHeight="1" x14ac:dyDescent="0.2">
      <c r="D23" s="176"/>
      <c r="E23" s="193"/>
      <c r="F23" s="55" t="s">
        <v>155</v>
      </c>
      <c r="G23" s="55" t="s">
        <v>157</v>
      </c>
      <c r="H23" s="55" t="s">
        <v>42</v>
      </c>
      <c r="I23" s="55" t="s">
        <v>41</v>
      </c>
      <c r="J23" s="76"/>
      <c r="K23" s="268" t="str">
        <f t="shared" ref="K23" si="0">IF(OR(ISBLANK(I27),ISBLANK(I14),ISBLANK(I15)),"Not measured",(I27)/(I14+I15))</f>
        <v>Not measured</v>
      </c>
      <c r="M23" s="40"/>
    </row>
    <row r="24" spans="4:13" ht="19" customHeight="1" outlineLevel="1" x14ac:dyDescent="0.2">
      <c r="D24" s="176"/>
      <c r="E24" s="195" t="s">
        <v>197</v>
      </c>
      <c r="F24" s="196"/>
      <c r="G24" s="196"/>
      <c r="H24" s="196"/>
      <c r="I24" s="196"/>
      <c r="J24" s="196"/>
      <c r="K24" s="197"/>
      <c r="M24" s="40"/>
    </row>
    <row r="25" spans="4:13" outlineLevel="1" x14ac:dyDescent="0.2">
      <c r="D25" s="176"/>
      <c r="E25" s="177" t="s">
        <v>0</v>
      </c>
      <c r="F25" s="198"/>
      <c r="G25" s="178"/>
      <c r="H25" s="182" t="s">
        <v>109</v>
      </c>
      <c r="I25" s="182" t="s">
        <v>34</v>
      </c>
      <c r="J25" s="182" t="s">
        <v>114</v>
      </c>
      <c r="K25" s="183" t="s">
        <v>131</v>
      </c>
      <c r="M25" s="40"/>
    </row>
    <row r="26" spans="4:13" outlineLevel="1" x14ac:dyDescent="0.2">
      <c r="D26" s="176"/>
      <c r="E26" s="185"/>
      <c r="F26" s="199"/>
      <c r="G26" s="186"/>
      <c r="H26" s="188"/>
      <c r="I26" s="188"/>
      <c r="J26" s="188"/>
      <c r="K26" s="189"/>
      <c r="M26" s="40"/>
    </row>
    <row r="27" spans="4:13" s="244" customFormat="1" ht="51" outlineLevel="1" x14ac:dyDescent="0.2">
      <c r="D27" s="176"/>
      <c r="E27" s="190" t="s">
        <v>276</v>
      </c>
      <c r="F27" s="200"/>
      <c r="G27" s="200"/>
      <c r="H27" s="201" t="s">
        <v>273</v>
      </c>
      <c r="I27" s="45"/>
      <c r="J27" s="55" t="s">
        <v>277</v>
      </c>
      <c r="K27" s="202"/>
      <c r="M27" s="41"/>
    </row>
    <row r="28" spans="4:13" ht="52" outlineLevel="1" thickBot="1" x14ac:dyDescent="0.25">
      <c r="D28" s="204"/>
      <c r="E28" s="205" t="s">
        <v>274</v>
      </c>
      <c r="F28" s="206"/>
      <c r="G28" s="206"/>
      <c r="H28" s="207" t="s">
        <v>275</v>
      </c>
      <c r="I28" s="47"/>
      <c r="J28" s="208" t="s">
        <v>277</v>
      </c>
      <c r="K28" s="209"/>
      <c r="M28" s="40"/>
    </row>
    <row r="29" spans="4:13" x14ac:dyDescent="0.2">
      <c r="M29" s="40"/>
    </row>
    <row r="30" spans="4:13" x14ac:dyDescent="0.2">
      <c r="M30" s="40"/>
    </row>
    <row r="31" spans="4:13" ht="17" thickBot="1" x14ac:dyDescent="0.25">
      <c r="M31" s="40"/>
    </row>
    <row r="32" spans="4:13" ht="19" x14ac:dyDescent="0.2">
      <c r="D32" s="171" t="s">
        <v>294</v>
      </c>
      <c r="E32" s="172" t="s">
        <v>143</v>
      </c>
      <c r="F32" s="173"/>
      <c r="G32" s="173"/>
      <c r="H32" s="173"/>
      <c r="I32" s="173"/>
      <c r="J32" s="173"/>
      <c r="K32" s="174"/>
      <c r="M32" s="40"/>
    </row>
    <row r="33" spans="4:13" x14ac:dyDescent="0.2">
      <c r="D33" s="176"/>
      <c r="E33" s="177" t="s">
        <v>227</v>
      </c>
      <c r="F33" s="178"/>
      <c r="G33" s="179" t="s">
        <v>49</v>
      </c>
      <c r="H33" s="180"/>
      <c r="I33" s="181"/>
      <c r="J33" s="182" t="s">
        <v>198</v>
      </c>
      <c r="K33" s="183" t="s">
        <v>142</v>
      </c>
      <c r="M33" s="40"/>
    </row>
    <row r="34" spans="4:13" ht="17" x14ac:dyDescent="0.2">
      <c r="D34" s="176"/>
      <c r="E34" s="185"/>
      <c r="F34" s="186"/>
      <c r="G34" s="187" t="s">
        <v>37</v>
      </c>
      <c r="H34" s="187" t="s">
        <v>38</v>
      </c>
      <c r="I34" s="187" t="s">
        <v>39</v>
      </c>
      <c r="J34" s="188"/>
      <c r="K34" s="189"/>
      <c r="M34" s="40"/>
    </row>
    <row r="35" spans="4:13" ht="51" x14ac:dyDescent="0.2">
      <c r="D35" s="176"/>
      <c r="E35" s="190" t="s">
        <v>121</v>
      </c>
      <c r="F35" s="55" t="s">
        <v>287</v>
      </c>
      <c r="G35" s="55" t="s">
        <v>290</v>
      </c>
      <c r="H35" s="55" t="s">
        <v>291</v>
      </c>
      <c r="I35" s="55" t="s">
        <v>292</v>
      </c>
      <c r="J35" s="45"/>
      <c r="K35" s="269" t="str">
        <f>IF(OR(ISBLANK(I41),ISBLANK(I42)),"Not measured or direct answer provided",(I41/I42))</f>
        <v>Not measured or direct answer provided</v>
      </c>
      <c r="M35" s="40"/>
    </row>
    <row r="36" spans="4:13" ht="51" x14ac:dyDescent="0.2">
      <c r="D36" s="176"/>
      <c r="E36" s="193"/>
      <c r="F36" s="55" t="s">
        <v>288</v>
      </c>
      <c r="G36" s="55" t="s">
        <v>75</v>
      </c>
      <c r="H36" s="55" t="s">
        <v>238</v>
      </c>
      <c r="I36" s="55" t="s">
        <v>239</v>
      </c>
      <c r="J36" s="49"/>
      <c r="K36" s="270"/>
      <c r="M36" s="40"/>
    </row>
    <row r="37" spans="4:13" ht="85" x14ac:dyDescent="0.2">
      <c r="D37" s="176"/>
      <c r="E37" s="193"/>
      <c r="F37" s="55" t="s">
        <v>289</v>
      </c>
      <c r="G37" s="55" t="s">
        <v>77</v>
      </c>
      <c r="H37" s="55" t="s">
        <v>78</v>
      </c>
      <c r="I37" s="55" t="s">
        <v>79</v>
      </c>
      <c r="J37" s="49"/>
      <c r="K37" s="271" t="str">
        <f>IF(OR(ISBLANK(I43),ISBLANK(I44),ISBLANK(I45)),"Not measured or direct answer provided",((I43/I44)/I45))</f>
        <v>Not measured or direct answer provided</v>
      </c>
      <c r="M37" s="40"/>
    </row>
    <row r="38" spans="4:13" ht="19" customHeight="1" outlineLevel="1" x14ac:dyDescent="0.2">
      <c r="D38" s="176"/>
      <c r="E38" s="195" t="s">
        <v>197</v>
      </c>
      <c r="F38" s="196"/>
      <c r="G38" s="196"/>
      <c r="H38" s="196"/>
      <c r="I38" s="196"/>
      <c r="J38" s="196"/>
      <c r="K38" s="197"/>
      <c r="M38" s="40"/>
    </row>
    <row r="39" spans="4:13" outlineLevel="1" x14ac:dyDescent="0.2">
      <c r="D39" s="176"/>
      <c r="E39" s="177" t="s">
        <v>0</v>
      </c>
      <c r="F39" s="198"/>
      <c r="G39" s="178"/>
      <c r="H39" s="182" t="s">
        <v>109</v>
      </c>
      <c r="I39" s="182" t="s">
        <v>34</v>
      </c>
      <c r="J39" s="182" t="s">
        <v>114</v>
      </c>
      <c r="K39" s="183" t="s">
        <v>131</v>
      </c>
      <c r="M39" s="40"/>
    </row>
    <row r="40" spans="4:13" outlineLevel="1" x14ac:dyDescent="0.2">
      <c r="D40" s="176"/>
      <c r="E40" s="185"/>
      <c r="F40" s="199"/>
      <c r="G40" s="186"/>
      <c r="H40" s="188"/>
      <c r="I40" s="188"/>
      <c r="J40" s="188"/>
      <c r="K40" s="189"/>
      <c r="M40" s="40"/>
    </row>
    <row r="41" spans="4:13" ht="122" customHeight="1" outlineLevel="1" x14ac:dyDescent="0.2">
      <c r="D41" s="176"/>
      <c r="E41" s="233" t="s">
        <v>281</v>
      </c>
      <c r="F41" s="234"/>
      <c r="G41" s="234"/>
      <c r="H41" s="201" t="s">
        <v>282</v>
      </c>
      <c r="I41" s="245"/>
      <c r="J41" s="55" t="s">
        <v>115</v>
      </c>
      <c r="K41" s="202"/>
      <c r="M41" s="40"/>
    </row>
    <row r="42" spans="4:13" ht="122" customHeight="1" outlineLevel="1" x14ac:dyDescent="0.2">
      <c r="D42" s="176"/>
      <c r="E42" s="246" t="s">
        <v>278</v>
      </c>
      <c r="F42" s="247"/>
      <c r="G42" s="247"/>
      <c r="H42" s="201" t="s">
        <v>283</v>
      </c>
      <c r="I42" s="248"/>
      <c r="J42" s="55" t="s">
        <v>168</v>
      </c>
      <c r="K42" s="202" t="s">
        <v>171</v>
      </c>
      <c r="M42" s="40"/>
    </row>
    <row r="43" spans="4:13" ht="122" customHeight="1" outlineLevel="1" x14ac:dyDescent="0.2">
      <c r="D43" s="176"/>
      <c r="E43" s="193" t="s">
        <v>284</v>
      </c>
      <c r="F43" s="203"/>
      <c r="G43" s="203"/>
      <c r="H43" s="201" t="s">
        <v>285</v>
      </c>
      <c r="I43" s="248"/>
      <c r="J43" s="55" t="s">
        <v>115</v>
      </c>
      <c r="K43" s="202"/>
      <c r="M43" s="40"/>
    </row>
    <row r="44" spans="4:13" ht="122" customHeight="1" outlineLevel="1" x14ac:dyDescent="0.2">
      <c r="D44" s="176"/>
      <c r="E44" s="193" t="s">
        <v>279</v>
      </c>
      <c r="F44" s="203"/>
      <c r="G44" s="203"/>
      <c r="H44" s="201" t="s">
        <v>283</v>
      </c>
      <c r="I44" s="45"/>
      <c r="J44" s="55" t="s">
        <v>168</v>
      </c>
      <c r="K44" s="202"/>
      <c r="M44" s="40"/>
    </row>
    <row r="45" spans="4:13" ht="120" outlineLevel="1" thickBot="1" x14ac:dyDescent="0.25">
      <c r="D45" s="204"/>
      <c r="E45" s="205" t="s">
        <v>280</v>
      </c>
      <c r="F45" s="206"/>
      <c r="G45" s="206"/>
      <c r="H45" s="207" t="s">
        <v>300</v>
      </c>
      <c r="I45" s="54"/>
      <c r="J45" s="208" t="s">
        <v>293</v>
      </c>
      <c r="K45" s="209" t="s">
        <v>286</v>
      </c>
      <c r="M45" s="40"/>
    </row>
    <row r="46" spans="4:13" x14ac:dyDescent="0.2">
      <c r="M46" s="40"/>
    </row>
    <row r="47" spans="4:13" x14ac:dyDescent="0.2">
      <c r="M47" s="40"/>
    </row>
    <row r="48" spans="4:13" ht="17" thickBot="1" x14ac:dyDescent="0.25">
      <c r="M48" s="40"/>
    </row>
    <row r="49" spans="4:13" ht="19" x14ac:dyDescent="0.2">
      <c r="D49" s="226" t="s">
        <v>369</v>
      </c>
      <c r="E49" s="227" t="s">
        <v>143</v>
      </c>
      <c r="F49" s="228"/>
      <c r="G49" s="228"/>
      <c r="H49" s="228"/>
      <c r="I49" s="228"/>
      <c r="J49" s="228"/>
      <c r="K49" s="229"/>
      <c r="M49" s="40"/>
    </row>
    <row r="50" spans="4:13" x14ac:dyDescent="0.2">
      <c r="D50" s="230"/>
      <c r="E50" s="177" t="s">
        <v>227</v>
      </c>
      <c r="F50" s="178"/>
      <c r="G50" s="179" t="s">
        <v>49</v>
      </c>
      <c r="H50" s="180"/>
      <c r="I50" s="181"/>
      <c r="J50" s="182" t="s">
        <v>198</v>
      </c>
      <c r="K50" s="231" t="s">
        <v>142</v>
      </c>
      <c r="M50" s="40"/>
    </row>
    <row r="51" spans="4:13" ht="17" x14ac:dyDescent="0.2">
      <c r="D51" s="230"/>
      <c r="E51" s="185"/>
      <c r="F51" s="186"/>
      <c r="G51" s="187" t="s">
        <v>37</v>
      </c>
      <c r="H51" s="187" t="s">
        <v>38</v>
      </c>
      <c r="I51" s="187" t="s">
        <v>39</v>
      </c>
      <c r="J51" s="188"/>
      <c r="K51" s="232"/>
      <c r="M51" s="40"/>
    </row>
    <row r="52" spans="4:13" ht="39" customHeight="1" x14ac:dyDescent="0.2">
      <c r="D52" s="230"/>
      <c r="E52" s="190" t="s">
        <v>121</v>
      </c>
      <c r="F52" s="55" t="s">
        <v>74</v>
      </c>
      <c r="G52" s="55" t="s">
        <v>80</v>
      </c>
      <c r="H52" s="55" t="s">
        <v>240</v>
      </c>
      <c r="I52" s="55" t="s">
        <v>241</v>
      </c>
      <c r="J52" s="45"/>
      <c r="K52" s="272" t="str">
        <f>IF(OR(ISBLANK(I57),ISBLANK(I58)),"Not measured or direct answer provided",(I57/I58))</f>
        <v>Not measured or direct answer provided</v>
      </c>
      <c r="M52" s="40"/>
    </row>
    <row r="53" spans="4:13" ht="39" customHeight="1" x14ac:dyDescent="0.2">
      <c r="D53" s="230"/>
      <c r="E53" s="193"/>
      <c r="F53" s="55" t="s">
        <v>76</v>
      </c>
      <c r="G53" s="55" t="s">
        <v>128</v>
      </c>
      <c r="H53" s="55" t="s">
        <v>129</v>
      </c>
      <c r="I53" s="55" t="s">
        <v>130</v>
      </c>
      <c r="J53" s="49"/>
      <c r="K53" s="272" t="str">
        <f>IF(OR(ISBLANK(I59),ISBLANK(I60),ISBLANK(I61)),"Not measured or direct answer provided",((I59/I60)/I61))</f>
        <v>Not measured or direct answer provided</v>
      </c>
      <c r="M53" s="40"/>
    </row>
    <row r="54" spans="4:13" ht="19" customHeight="1" outlineLevel="1" x14ac:dyDescent="0.2">
      <c r="D54" s="230"/>
      <c r="E54" s="195" t="s">
        <v>197</v>
      </c>
      <c r="F54" s="196"/>
      <c r="G54" s="196"/>
      <c r="H54" s="196"/>
      <c r="I54" s="196"/>
      <c r="J54" s="196"/>
      <c r="K54" s="197"/>
      <c r="M54" s="40"/>
    </row>
    <row r="55" spans="4:13" outlineLevel="1" x14ac:dyDescent="0.2">
      <c r="D55" s="230"/>
      <c r="E55" s="177" t="s">
        <v>0</v>
      </c>
      <c r="F55" s="198"/>
      <c r="G55" s="178"/>
      <c r="H55" s="182" t="s">
        <v>109</v>
      </c>
      <c r="I55" s="182" t="s">
        <v>34</v>
      </c>
      <c r="J55" s="182" t="s">
        <v>114</v>
      </c>
      <c r="K55" s="231" t="s">
        <v>131</v>
      </c>
      <c r="M55" s="40"/>
    </row>
    <row r="56" spans="4:13" outlineLevel="1" x14ac:dyDescent="0.2">
      <c r="D56" s="230"/>
      <c r="E56" s="185"/>
      <c r="F56" s="199"/>
      <c r="G56" s="186"/>
      <c r="H56" s="188"/>
      <c r="I56" s="188"/>
      <c r="J56" s="188"/>
      <c r="K56" s="232"/>
      <c r="M56" s="40"/>
    </row>
    <row r="57" spans="4:13" ht="85" outlineLevel="1" x14ac:dyDescent="0.2">
      <c r="D57" s="230"/>
      <c r="E57" s="233" t="s">
        <v>295</v>
      </c>
      <c r="F57" s="234"/>
      <c r="G57" s="234"/>
      <c r="H57" s="201"/>
      <c r="I57" s="245"/>
      <c r="J57" s="55" t="s">
        <v>115</v>
      </c>
      <c r="K57" s="235" t="s">
        <v>301</v>
      </c>
      <c r="M57" s="40"/>
    </row>
    <row r="58" spans="4:13" ht="17" outlineLevel="1" x14ac:dyDescent="0.2">
      <c r="D58" s="230"/>
      <c r="E58" s="249" t="s">
        <v>296</v>
      </c>
      <c r="F58" s="250"/>
      <c r="G58" s="250"/>
      <c r="H58" s="201"/>
      <c r="I58" s="245"/>
      <c r="J58" s="55" t="s">
        <v>293</v>
      </c>
      <c r="K58" s="235"/>
      <c r="M58" s="40"/>
    </row>
    <row r="59" spans="4:13" ht="17" outlineLevel="1" x14ac:dyDescent="0.2">
      <c r="D59" s="230"/>
      <c r="E59" s="193" t="s">
        <v>297</v>
      </c>
      <c r="F59" s="203"/>
      <c r="G59" s="203"/>
      <c r="H59" s="201"/>
      <c r="I59" s="245"/>
      <c r="J59" s="55" t="s">
        <v>115</v>
      </c>
      <c r="K59" s="235"/>
      <c r="M59" s="40"/>
    </row>
    <row r="60" spans="4:13" ht="17" outlineLevel="1" x14ac:dyDescent="0.2">
      <c r="D60" s="230"/>
      <c r="E60" s="193" t="s">
        <v>298</v>
      </c>
      <c r="F60" s="203"/>
      <c r="G60" s="203"/>
      <c r="H60" s="201"/>
      <c r="I60" s="245"/>
      <c r="J60" s="55" t="s">
        <v>293</v>
      </c>
      <c r="K60" s="235"/>
      <c r="M60" s="40"/>
    </row>
    <row r="61" spans="4:13" ht="18" outlineLevel="1" thickBot="1" x14ac:dyDescent="0.25">
      <c r="D61" s="238"/>
      <c r="E61" s="239" t="s">
        <v>299</v>
      </c>
      <c r="F61" s="240"/>
      <c r="G61" s="240"/>
      <c r="H61" s="241" t="s">
        <v>236</v>
      </c>
      <c r="I61" s="273">
        <f>I45</f>
        <v>0</v>
      </c>
      <c r="J61" s="242" t="s">
        <v>293</v>
      </c>
      <c r="K61" s="243"/>
      <c r="M61" s="40"/>
    </row>
    <row r="62" spans="4:13" x14ac:dyDescent="0.2">
      <c r="M62" s="40"/>
    </row>
    <row r="63" spans="4:13" x14ac:dyDescent="0.2">
      <c r="M63" s="40"/>
    </row>
    <row r="64" spans="4:13" ht="17" thickBot="1" x14ac:dyDescent="0.25">
      <c r="M64" s="40"/>
    </row>
    <row r="65" spans="4:13" ht="19" customHeight="1" x14ac:dyDescent="0.2">
      <c r="D65" s="226" t="s">
        <v>371</v>
      </c>
      <c r="E65" s="227" t="s">
        <v>143</v>
      </c>
      <c r="F65" s="228"/>
      <c r="G65" s="228"/>
      <c r="H65" s="228"/>
      <c r="I65" s="228"/>
      <c r="J65" s="228"/>
      <c r="K65" s="229"/>
      <c r="M65" s="40"/>
    </row>
    <row r="66" spans="4:13" ht="16" customHeight="1" x14ac:dyDescent="0.2">
      <c r="D66" s="230"/>
      <c r="E66" s="177" t="s">
        <v>227</v>
      </c>
      <c r="F66" s="178"/>
      <c r="G66" s="179" t="s">
        <v>49</v>
      </c>
      <c r="H66" s="180"/>
      <c r="I66" s="181"/>
      <c r="J66" s="182" t="s">
        <v>198</v>
      </c>
      <c r="K66" s="231" t="s">
        <v>142</v>
      </c>
      <c r="M66" s="40"/>
    </row>
    <row r="67" spans="4:13" ht="17" customHeight="1" x14ac:dyDescent="0.2">
      <c r="D67" s="230"/>
      <c r="E67" s="185"/>
      <c r="F67" s="186"/>
      <c r="G67" s="187" t="s">
        <v>37</v>
      </c>
      <c r="H67" s="187" t="s">
        <v>38</v>
      </c>
      <c r="I67" s="187" t="s">
        <v>39</v>
      </c>
      <c r="J67" s="188"/>
      <c r="K67" s="232"/>
      <c r="M67" s="40"/>
    </row>
    <row r="68" spans="4:13" ht="39" customHeight="1" x14ac:dyDescent="0.2">
      <c r="D68" s="230"/>
      <c r="E68" s="190" t="s">
        <v>121</v>
      </c>
      <c r="F68" s="251" t="s">
        <v>163</v>
      </c>
      <c r="G68" s="251" t="s">
        <v>64</v>
      </c>
      <c r="H68" s="251" t="s">
        <v>65</v>
      </c>
      <c r="I68" s="251" t="s">
        <v>66</v>
      </c>
      <c r="J68" s="81"/>
      <c r="K68" s="274" t="e">
        <f>IF(OR(ISBLANK(I73),ISBLANK(I74)),"Not measured or direct answer provided",(I73/I74))</f>
        <v>#DIV/0!</v>
      </c>
      <c r="M68" s="40"/>
    </row>
    <row r="69" spans="4:13" ht="39" customHeight="1" x14ac:dyDescent="0.2">
      <c r="D69" s="230"/>
      <c r="E69" s="236"/>
      <c r="F69" s="252" t="s">
        <v>67</v>
      </c>
      <c r="G69" s="252" t="s">
        <v>126</v>
      </c>
      <c r="H69" s="237" t="s">
        <v>68</v>
      </c>
      <c r="I69" s="237"/>
      <c r="J69" s="75"/>
      <c r="K69" s="275" t="e">
        <f>IF(OR(ISBLANK(#REF!),ISBLANK(I61),ISBLANK(#REF!)),"Not measured",(#REF!)/(I61+#REF!))</f>
        <v>#REF!</v>
      </c>
      <c r="M69" s="40"/>
    </row>
    <row r="70" spans="4:13" ht="19" customHeight="1" outlineLevel="1" x14ac:dyDescent="0.2">
      <c r="D70" s="230"/>
      <c r="E70" s="195" t="s">
        <v>197</v>
      </c>
      <c r="F70" s="196"/>
      <c r="G70" s="196"/>
      <c r="H70" s="196"/>
      <c r="I70" s="196"/>
      <c r="J70" s="196"/>
      <c r="K70" s="253"/>
      <c r="M70" s="40"/>
    </row>
    <row r="71" spans="4:13" ht="19" customHeight="1" outlineLevel="1" x14ac:dyDescent="0.2">
      <c r="D71" s="230"/>
      <c r="E71" s="177" t="s">
        <v>0</v>
      </c>
      <c r="F71" s="198"/>
      <c r="G71" s="178"/>
      <c r="H71" s="182" t="s">
        <v>109</v>
      </c>
      <c r="I71" s="182" t="s">
        <v>34</v>
      </c>
      <c r="J71" s="182" t="s">
        <v>114</v>
      </c>
      <c r="K71" s="231" t="s">
        <v>131</v>
      </c>
      <c r="M71" s="40"/>
    </row>
    <row r="72" spans="4:13" ht="19" customHeight="1" outlineLevel="1" x14ac:dyDescent="0.2">
      <c r="D72" s="230"/>
      <c r="E72" s="185"/>
      <c r="F72" s="199"/>
      <c r="G72" s="186"/>
      <c r="H72" s="188"/>
      <c r="I72" s="188"/>
      <c r="J72" s="188"/>
      <c r="K72" s="232"/>
      <c r="M72" s="40"/>
    </row>
    <row r="73" spans="4:13" ht="85" outlineLevel="1" x14ac:dyDescent="0.2">
      <c r="D73" s="230"/>
      <c r="E73" s="233" t="s">
        <v>302</v>
      </c>
      <c r="F73" s="234"/>
      <c r="G73" s="234"/>
      <c r="H73" s="201" t="s">
        <v>304</v>
      </c>
      <c r="I73" s="265" t="e">
        <f>I57/I58</f>
        <v>#DIV/0!</v>
      </c>
      <c r="J73" s="55" t="s">
        <v>115</v>
      </c>
      <c r="K73" s="235" t="s">
        <v>305</v>
      </c>
      <c r="M73" s="40"/>
    </row>
    <row r="74" spans="4:13" ht="69" outlineLevel="1" thickBot="1" x14ac:dyDescent="0.25">
      <c r="D74" s="238"/>
      <c r="E74" s="239" t="s">
        <v>303</v>
      </c>
      <c r="F74" s="240"/>
      <c r="G74" s="240"/>
      <c r="H74" s="241" t="s">
        <v>304</v>
      </c>
      <c r="I74" s="276" t="e">
        <f>I41/I42</f>
        <v>#DIV/0!</v>
      </c>
      <c r="J74" s="242" t="s">
        <v>115</v>
      </c>
      <c r="K74" s="243" t="s">
        <v>306</v>
      </c>
      <c r="M74" s="40"/>
    </row>
    <row r="75" spans="4:13" ht="16" customHeight="1" x14ac:dyDescent="0.2">
      <c r="M75" s="40"/>
    </row>
    <row r="76" spans="4:13" ht="16" customHeight="1" x14ac:dyDescent="0.2">
      <c r="M76" s="40"/>
    </row>
    <row r="77" spans="4:13" ht="17" thickBot="1" x14ac:dyDescent="0.25">
      <c r="M77" s="40"/>
    </row>
    <row r="78" spans="4:13" ht="19" customHeight="1" x14ac:dyDescent="0.2">
      <c r="D78" s="226" t="s">
        <v>307</v>
      </c>
      <c r="E78" s="227" t="s">
        <v>143</v>
      </c>
      <c r="F78" s="228"/>
      <c r="G78" s="228"/>
      <c r="H78" s="228"/>
      <c r="I78" s="228"/>
      <c r="J78" s="228"/>
      <c r="K78" s="229"/>
      <c r="M78" s="40"/>
    </row>
    <row r="79" spans="4:13" x14ac:dyDescent="0.2">
      <c r="D79" s="230"/>
      <c r="E79" s="177" t="s">
        <v>227</v>
      </c>
      <c r="F79" s="178"/>
      <c r="G79" s="179" t="s">
        <v>49</v>
      </c>
      <c r="H79" s="180"/>
      <c r="I79" s="181"/>
      <c r="J79" s="182" t="s">
        <v>198</v>
      </c>
      <c r="K79" s="231" t="s">
        <v>142</v>
      </c>
      <c r="M79" s="40"/>
    </row>
    <row r="80" spans="4:13" ht="17" x14ac:dyDescent="0.2">
      <c r="D80" s="230"/>
      <c r="E80" s="185"/>
      <c r="F80" s="186"/>
      <c r="G80" s="187" t="s">
        <v>37</v>
      </c>
      <c r="H80" s="187" t="s">
        <v>38</v>
      </c>
      <c r="I80" s="187" t="s">
        <v>39</v>
      </c>
      <c r="J80" s="188"/>
      <c r="K80" s="232"/>
      <c r="M80" s="40"/>
    </row>
    <row r="81" spans="4:13" ht="51" x14ac:dyDescent="0.2">
      <c r="D81" s="230"/>
      <c r="E81" s="254" t="s">
        <v>121</v>
      </c>
      <c r="F81" s="55"/>
      <c r="G81" s="55" t="s">
        <v>308</v>
      </c>
      <c r="H81" s="55" t="s">
        <v>62</v>
      </c>
      <c r="I81" s="55" t="s">
        <v>43</v>
      </c>
      <c r="J81" s="74"/>
      <c r="K81" s="277" t="str">
        <f>IF(OR(ISBLANK(I85),ISBLANK(I86)),"Not measured or direct answer provided",I86/I85)</f>
        <v>Not measured or direct answer provided</v>
      </c>
      <c r="M81" s="40"/>
    </row>
    <row r="82" spans="4:13" ht="19" customHeight="1" outlineLevel="1" x14ac:dyDescent="0.2">
      <c r="D82" s="230"/>
      <c r="E82" s="195" t="s">
        <v>197</v>
      </c>
      <c r="F82" s="196"/>
      <c r="G82" s="196"/>
      <c r="H82" s="196"/>
      <c r="I82" s="196"/>
      <c r="J82" s="196"/>
      <c r="K82" s="197"/>
      <c r="M82" s="40"/>
    </row>
    <row r="83" spans="4:13" outlineLevel="1" x14ac:dyDescent="0.2">
      <c r="D83" s="230"/>
      <c r="E83" s="177" t="s">
        <v>0</v>
      </c>
      <c r="F83" s="198"/>
      <c r="G83" s="178"/>
      <c r="H83" s="182" t="s">
        <v>109</v>
      </c>
      <c r="I83" s="182" t="s">
        <v>34</v>
      </c>
      <c r="J83" s="182" t="s">
        <v>114</v>
      </c>
      <c r="K83" s="231" t="s">
        <v>131</v>
      </c>
      <c r="M83" s="40"/>
    </row>
    <row r="84" spans="4:13" outlineLevel="1" x14ac:dyDescent="0.2">
      <c r="D84" s="230"/>
      <c r="E84" s="185"/>
      <c r="F84" s="199"/>
      <c r="G84" s="186"/>
      <c r="H84" s="188"/>
      <c r="I84" s="188"/>
      <c r="J84" s="188"/>
      <c r="K84" s="232"/>
      <c r="M84" s="40"/>
    </row>
    <row r="85" spans="4:13" ht="85" outlineLevel="1" x14ac:dyDescent="0.2">
      <c r="D85" s="230"/>
      <c r="E85" s="233" t="s">
        <v>312</v>
      </c>
      <c r="F85" s="234"/>
      <c r="G85" s="234"/>
      <c r="H85" s="201" t="s">
        <v>311</v>
      </c>
      <c r="I85" s="245"/>
      <c r="J85" s="55" t="s">
        <v>168</v>
      </c>
      <c r="K85" s="235" t="s">
        <v>373</v>
      </c>
      <c r="M85" s="40"/>
    </row>
    <row r="86" spans="4:13" ht="35" outlineLevel="1" thickBot="1" x14ac:dyDescent="0.25">
      <c r="D86" s="238"/>
      <c r="E86" s="239" t="s">
        <v>309</v>
      </c>
      <c r="F86" s="240"/>
      <c r="G86" s="240"/>
      <c r="H86" s="241" t="s">
        <v>310</v>
      </c>
      <c r="I86" s="48"/>
      <c r="J86" s="242" t="s">
        <v>168</v>
      </c>
      <c r="K86" s="243"/>
      <c r="M86" s="40"/>
    </row>
    <row r="87" spans="4:13" x14ac:dyDescent="0.2">
      <c r="M87" s="40"/>
    </row>
    <row r="88" spans="4:13" x14ac:dyDescent="0.2">
      <c r="M88" s="40"/>
    </row>
    <row r="89" spans="4:13" ht="17" thickBot="1" x14ac:dyDescent="0.25">
      <c r="M89" s="40"/>
    </row>
    <row r="90" spans="4:13" ht="19" x14ac:dyDescent="0.2">
      <c r="D90" s="226" t="s">
        <v>313</v>
      </c>
      <c r="E90" s="227" t="s">
        <v>143</v>
      </c>
      <c r="F90" s="228"/>
      <c r="G90" s="228"/>
      <c r="H90" s="228"/>
      <c r="I90" s="228"/>
      <c r="J90" s="228"/>
      <c r="K90" s="229"/>
      <c r="M90" s="40"/>
    </row>
    <row r="91" spans="4:13" x14ac:dyDescent="0.2">
      <c r="D91" s="230"/>
      <c r="E91" s="177" t="s">
        <v>227</v>
      </c>
      <c r="F91" s="178"/>
      <c r="G91" s="179" t="s">
        <v>49</v>
      </c>
      <c r="H91" s="180"/>
      <c r="I91" s="181"/>
      <c r="J91" s="182" t="s">
        <v>198</v>
      </c>
      <c r="K91" s="231" t="s">
        <v>142</v>
      </c>
      <c r="M91" s="40"/>
    </row>
    <row r="92" spans="4:13" ht="17" x14ac:dyDescent="0.2">
      <c r="D92" s="230"/>
      <c r="E92" s="185"/>
      <c r="F92" s="186"/>
      <c r="G92" s="187" t="s">
        <v>37</v>
      </c>
      <c r="H92" s="187" t="s">
        <v>38</v>
      </c>
      <c r="I92" s="187" t="s">
        <v>39</v>
      </c>
      <c r="J92" s="188"/>
      <c r="K92" s="232"/>
      <c r="M92" s="40"/>
    </row>
    <row r="93" spans="4:13" ht="39" customHeight="1" x14ac:dyDescent="0.2">
      <c r="D93" s="230"/>
      <c r="E93" s="190" t="s">
        <v>121</v>
      </c>
      <c r="F93" s="55" t="s">
        <v>163</v>
      </c>
      <c r="G93" s="55" t="s">
        <v>82</v>
      </c>
      <c r="H93" s="255" t="s">
        <v>102</v>
      </c>
      <c r="I93" s="255" t="s">
        <v>103</v>
      </c>
      <c r="J93" s="45"/>
      <c r="K93" s="278" t="str">
        <f>IF(OR(ISBLANK(I98),ISBLANK(I99)),"Not measured or direct answer provided",I98/I99)</f>
        <v>Not measured or direct answer provided</v>
      </c>
      <c r="M93" s="40"/>
    </row>
    <row r="94" spans="4:13" ht="39" customHeight="1" x14ac:dyDescent="0.2">
      <c r="D94" s="230"/>
      <c r="E94" s="193"/>
      <c r="F94" s="55" t="s">
        <v>67</v>
      </c>
      <c r="G94" s="55" t="s">
        <v>166</v>
      </c>
      <c r="H94" s="255" t="s">
        <v>167</v>
      </c>
      <c r="I94" s="255" t="s">
        <v>137</v>
      </c>
      <c r="J94" s="46"/>
      <c r="K94" s="279" t="str">
        <f>IF(OR(ISBLANK(I99),ISBLANK(#REF!),ISBLANK(I87)),"Not measured",(I99)/(#REF!+I87))</f>
        <v>Not measured</v>
      </c>
      <c r="M94" s="40"/>
    </row>
    <row r="95" spans="4:13" ht="19" customHeight="1" outlineLevel="1" x14ac:dyDescent="0.2">
      <c r="D95" s="230"/>
      <c r="E95" s="195" t="s">
        <v>197</v>
      </c>
      <c r="F95" s="196"/>
      <c r="G95" s="196"/>
      <c r="H95" s="196"/>
      <c r="I95" s="196"/>
      <c r="J95" s="196"/>
      <c r="K95" s="197"/>
      <c r="M95" s="40"/>
    </row>
    <row r="96" spans="4:13" outlineLevel="1" x14ac:dyDescent="0.2">
      <c r="D96" s="230"/>
      <c r="E96" s="177" t="s">
        <v>0</v>
      </c>
      <c r="F96" s="198"/>
      <c r="G96" s="178"/>
      <c r="H96" s="182" t="s">
        <v>109</v>
      </c>
      <c r="I96" s="182" t="s">
        <v>34</v>
      </c>
      <c r="J96" s="182" t="s">
        <v>114</v>
      </c>
      <c r="K96" s="231" t="s">
        <v>131</v>
      </c>
      <c r="M96" s="40"/>
    </row>
    <row r="97" spans="4:13" outlineLevel="1" x14ac:dyDescent="0.2">
      <c r="D97" s="230"/>
      <c r="E97" s="185"/>
      <c r="F97" s="199"/>
      <c r="G97" s="186"/>
      <c r="H97" s="188"/>
      <c r="I97" s="188"/>
      <c r="J97" s="188"/>
      <c r="K97" s="232"/>
      <c r="M97" s="40"/>
    </row>
    <row r="98" spans="4:13" ht="85" outlineLevel="1" x14ac:dyDescent="0.2">
      <c r="D98" s="230"/>
      <c r="E98" s="233" t="s">
        <v>314</v>
      </c>
      <c r="F98" s="234"/>
      <c r="G98" s="234"/>
      <c r="H98" s="201" t="s">
        <v>316</v>
      </c>
      <c r="I98" s="245"/>
      <c r="J98" s="55" t="s">
        <v>168</v>
      </c>
      <c r="K98" s="235"/>
      <c r="M98" s="40"/>
    </row>
    <row r="99" spans="4:13" ht="35" outlineLevel="1" thickBot="1" x14ac:dyDescent="0.25">
      <c r="D99" s="238"/>
      <c r="E99" s="239" t="s">
        <v>315</v>
      </c>
      <c r="F99" s="240"/>
      <c r="G99" s="240"/>
      <c r="H99" s="241" t="s">
        <v>169</v>
      </c>
      <c r="I99" s="48"/>
      <c r="J99" s="242" t="s">
        <v>170</v>
      </c>
      <c r="K99" s="243"/>
      <c r="M99" s="40"/>
    </row>
    <row r="100" spans="4:13" x14ac:dyDescent="0.2">
      <c r="M100" s="40"/>
    </row>
    <row r="101" spans="4:13" x14ac:dyDescent="0.2">
      <c r="M101" s="40"/>
    </row>
    <row r="102" spans="4:13" ht="17" thickBot="1" x14ac:dyDescent="0.25">
      <c r="M102" s="40"/>
    </row>
    <row r="103" spans="4:13" ht="19" x14ac:dyDescent="0.2">
      <c r="D103" s="226" t="s">
        <v>318</v>
      </c>
      <c r="E103" s="227" t="s">
        <v>143</v>
      </c>
      <c r="F103" s="228"/>
      <c r="G103" s="228"/>
      <c r="H103" s="228"/>
      <c r="I103" s="228"/>
      <c r="J103" s="228"/>
      <c r="K103" s="229"/>
      <c r="M103" s="40"/>
    </row>
    <row r="104" spans="4:13" x14ac:dyDescent="0.2">
      <c r="D104" s="230"/>
      <c r="E104" s="177" t="s">
        <v>227</v>
      </c>
      <c r="F104" s="178"/>
      <c r="G104" s="179" t="s">
        <v>49</v>
      </c>
      <c r="H104" s="180"/>
      <c r="I104" s="181"/>
      <c r="J104" s="182" t="s">
        <v>198</v>
      </c>
      <c r="K104" s="231" t="s">
        <v>142</v>
      </c>
      <c r="M104" s="40"/>
    </row>
    <row r="105" spans="4:13" ht="17" x14ac:dyDescent="0.2">
      <c r="D105" s="230"/>
      <c r="E105" s="185"/>
      <c r="F105" s="186"/>
      <c r="G105" s="187" t="s">
        <v>37</v>
      </c>
      <c r="H105" s="187" t="s">
        <v>38</v>
      </c>
      <c r="I105" s="187" t="s">
        <v>39</v>
      </c>
      <c r="J105" s="188"/>
      <c r="K105" s="256"/>
      <c r="M105" s="40"/>
    </row>
    <row r="106" spans="4:13" ht="39" customHeight="1" x14ac:dyDescent="0.2">
      <c r="D106" s="230"/>
      <c r="E106" s="190" t="s">
        <v>121</v>
      </c>
      <c r="F106" s="55" t="s">
        <v>163</v>
      </c>
      <c r="G106" s="55" t="s">
        <v>41</v>
      </c>
      <c r="H106" s="255" t="s">
        <v>69</v>
      </c>
      <c r="I106" s="255" t="s">
        <v>70</v>
      </c>
      <c r="J106" s="43"/>
      <c r="K106" s="280" t="str">
        <f>IF(OR(ISBLANK(I111),ISBLANK(I112)),"Not measured or direct answer provided",I111/I112)</f>
        <v>Not measured or direct answer provided</v>
      </c>
      <c r="M106" s="40"/>
    </row>
    <row r="107" spans="4:13" ht="39" customHeight="1" x14ac:dyDescent="0.2">
      <c r="D107" s="230"/>
      <c r="E107" s="193"/>
      <c r="F107" s="55" t="s">
        <v>67</v>
      </c>
      <c r="G107" s="55" t="s">
        <v>71</v>
      </c>
      <c r="H107" s="255" t="s">
        <v>72</v>
      </c>
      <c r="I107" s="255" t="s">
        <v>73</v>
      </c>
      <c r="J107" s="44"/>
      <c r="K107" s="280" t="str">
        <f>IF(OR(ISBLANK(I110),ISBLANK(I99),ISBLANK(#REF!)),"Not measured",(I110)/(I99+#REF!))</f>
        <v>Not measured</v>
      </c>
      <c r="M107" s="40"/>
    </row>
    <row r="108" spans="4:13" ht="19" customHeight="1" outlineLevel="2" x14ac:dyDescent="0.2">
      <c r="D108" s="257"/>
      <c r="E108" s="195" t="s">
        <v>197</v>
      </c>
      <c r="F108" s="196"/>
      <c r="G108" s="196"/>
      <c r="H108" s="196"/>
      <c r="I108" s="196"/>
      <c r="J108" s="196"/>
      <c r="K108" s="253"/>
      <c r="M108" s="40"/>
    </row>
    <row r="109" spans="4:13" outlineLevel="2" x14ac:dyDescent="0.2">
      <c r="D109" s="230"/>
      <c r="E109" s="258" t="s">
        <v>0</v>
      </c>
      <c r="F109" s="259"/>
      <c r="G109" s="260"/>
      <c r="H109" s="261" t="s">
        <v>109</v>
      </c>
      <c r="I109" s="261" t="s">
        <v>34</v>
      </c>
      <c r="J109" s="261" t="s">
        <v>114</v>
      </c>
      <c r="K109" s="256" t="s">
        <v>131</v>
      </c>
      <c r="M109" s="40"/>
    </row>
    <row r="110" spans="4:13" outlineLevel="2" x14ac:dyDescent="0.2">
      <c r="D110" s="230"/>
      <c r="E110" s="185"/>
      <c r="F110" s="199"/>
      <c r="G110" s="186"/>
      <c r="H110" s="188"/>
      <c r="I110" s="188"/>
      <c r="J110" s="188"/>
      <c r="K110" s="232"/>
      <c r="M110" s="40"/>
    </row>
    <row r="111" spans="4:13" ht="153" outlineLevel="2" x14ac:dyDescent="0.2">
      <c r="D111" s="230"/>
      <c r="E111" s="190" t="s">
        <v>319</v>
      </c>
      <c r="F111" s="200"/>
      <c r="G111" s="200"/>
      <c r="H111" s="201"/>
      <c r="I111" s="245"/>
      <c r="J111" s="55" t="s">
        <v>115</v>
      </c>
      <c r="K111" s="235" t="s">
        <v>317</v>
      </c>
      <c r="M111" s="40"/>
    </row>
    <row r="112" spans="4:13" ht="90" customHeight="1" outlineLevel="2" thickBot="1" x14ac:dyDescent="0.25">
      <c r="D112" s="238"/>
      <c r="E112" s="239" t="s">
        <v>320</v>
      </c>
      <c r="F112" s="240"/>
      <c r="G112" s="240"/>
      <c r="H112" s="241" t="s">
        <v>321</v>
      </c>
      <c r="I112" s="276" t="e">
        <f>I55/12</f>
        <v>#VALUE!</v>
      </c>
      <c r="J112" s="242" t="s">
        <v>115</v>
      </c>
      <c r="K112" s="243"/>
      <c r="M112" s="40"/>
    </row>
    <row r="113" spans="4:13" x14ac:dyDescent="0.2">
      <c r="M113" s="40"/>
    </row>
    <row r="114" spans="4:13" x14ac:dyDescent="0.2">
      <c r="M114" s="40"/>
    </row>
    <row r="115" spans="4:13" ht="17" thickBot="1" x14ac:dyDescent="0.25">
      <c r="M115" s="40"/>
    </row>
    <row r="116" spans="4:13" ht="19" x14ac:dyDescent="0.2">
      <c r="D116" s="171" t="s">
        <v>322</v>
      </c>
      <c r="E116" s="172" t="s">
        <v>143</v>
      </c>
      <c r="F116" s="173"/>
      <c r="G116" s="173"/>
      <c r="H116" s="173"/>
      <c r="I116" s="173"/>
      <c r="J116" s="173"/>
      <c r="K116" s="174"/>
      <c r="M116" s="40"/>
    </row>
    <row r="117" spans="4:13" x14ac:dyDescent="0.2">
      <c r="D117" s="176"/>
      <c r="E117" s="177" t="s">
        <v>227</v>
      </c>
      <c r="F117" s="178"/>
      <c r="G117" s="179" t="s">
        <v>49</v>
      </c>
      <c r="H117" s="180"/>
      <c r="I117" s="181"/>
      <c r="J117" s="182" t="s">
        <v>198</v>
      </c>
      <c r="K117" s="183" t="s">
        <v>142</v>
      </c>
      <c r="M117" s="40"/>
    </row>
    <row r="118" spans="4:13" ht="17" x14ac:dyDescent="0.2">
      <c r="D118" s="176"/>
      <c r="E118" s="185"/>
      <c r="F118" s="186"/>
      <c r="G118" s="187" t="s">
        <v>37</v>
      </c>
      <c r="H118" s="187" t="s">
        <v>38</v>
      </c>
      <c r="I118" s="187" t="s">
        <v>39</v>
      </c>
      <c r="J118" s="188"/>
      <c r="K118" s="189"/>
      <c r="M118" s="40"/>
    </row>
    <row r="119" spans="4:13" ht="39" customHeight="1" x14ac:dyDescent="0.2">
      <c r="D119" s="176"/>
      <c r="E119" s="190" t="s">
        <v>121</v>
      </c>
      <c r="F119" s="55" t="s">
        <v>164</v>
      </c>
      <c r="G119" s="55" t="s">
        <v>118</v>
      </c>
      <c r="H119" s="55" t="s">
        <v>83</v>
      </c>
      <c r="I119" s="55" t="s">
        <v>100</v>
      </c>
      <c r="J119" s="45"/>
      <c r="K119" s="267" t="str">
        <f>IF(OR(ISBLANK(I124),ISBLANK(I125)),"Not measured or direct answer provided",I124/I125)</f>
        <v>Not measured or direct answer provided</v>
      </c>
      <c r="M119" s="40"/>
    </row>
    <row r="120" spans="4:13" ht="39" customHeight="1" x14ac:dyDescent="0.2">
      <c r="D120" s="176"/>
      <c r="E120" s="193"/>
      <c r="F120" s="55" t="s">
        <v>165</v>
      </c>
      <c r="G120" s="55" t="s">
        <v>117</v>
      </c>
      <c r="H120" s="55" t="s">
        <v>84</v>
      </c>
      <c r="I120" s="55" t="s">
        <v>105</v>
      </c>
      <c r="J120" s="46"/>
      <c r="K120" s="268" t="str">
        <f>IF(OR(ISBLANK(I123),ISBLANK(#REF!),ISBLANK(#REF!)),"Not measured",(I123)/(#REF!+#REF!))</f>
        <v>Not measured</v>
      </c>
      <c r="M120" s="40"/>
    </row>
    <row r="121" spans="4:13" ht="19" customHeight="1" outlineLevel="1" x14ac:dyDescent="0.2">
      <c r="D121" s="262"/>
      <c r="E121" s="195" t="s">
        <v>197</v>
      </c>
      <c r="F121" s="196"/>
      <c r="G121" s="196"/>
      <c r="H121" s="196"/>
      <c r="I121" s="196"/>
      <c r="J121" s="196"/>
      <c r="K121" s="197"/>
      <c r="M121" s="40"/>
    </row>
    <row r="122" spans="4:13" outlineLevel="1" x14ac:dyDescent="0.2">
      <c r="D122" s="176"/>
      <c r="E122" s="258" t="s">
        <v>0</v>
      </c>
      <c r="F122" s="259"/>
      <c r="G122" s="260"/>
      <c r="H122" s="261" t="s">
        <v>109</v>
      </c>
      <c r="I122" s="261" t="s">
        <v>34</v>
      </c>
      <c r="J122" s="261" t="s">
        <v>114</v>
      </c>
      <c r="K122" s="263" t="s">
        <v>131</v>
      </c>
      <c r="M122" s="40"/>
    </row>
    <row r="123" spans="4:13" outlineLevel="1" x14ac:dyDescent="0.2">
      <c r="D123" s="176"/>
      <c r="E123" s="185"/>
      <c r="F123" s="199"/>
      <c r="G123" s="186"/>
      <c r="H123" s="188"/>
      <c r="I123" s="188"/>
      <c r="J123" s="188"/>
      <c r="K123" s="189"/>
      <c r="M123" s="40"/>
    </row>
    <row r="124" spans="4:13" ht="30" customHeight="1" outlineLevel="1" x14ac:dyDescent="0.2">
      <c r="D124" s="176"/>
      <c r="E124" s="190" t="s">
        <v>323</v>
      </c>
      <c r="F124" s="200"/>
      <c r="G124" s="200"/>
      <c r="H124" s="201"/>
      <c r="I124" s="45"/>
      <c r="J124" s="55" t="s">
        <v>172</v>
      </c>
      <c r="K124" s="202" t="s">
        <v>325</v>
      </c>
      <c r="M124" s="40"/>
    </row>
    <row r="125" spans="4:13" ht="30" customHeight="1" outlineLevel="1" thickBot="1" x14ac:dyDescent="0.25">
      <c r="D125" s="204"/>
      <c r="E125" s="205" t="s">
        <v>324</v>
      </c>
      <c r="F125" s="206"/>
      <c r="G125" s="206"/>
      <c r="H125" s="207"/>
      <c r="I125" s="47"/>
      <c r="J125" s="208" t="s">
        <v>172</v>
      </c>
      <c r="K125" s="209"/>
      <c r="M125" s="42"/>
    </row>
  </sheetData>
  <sheetProtection algorithmName="SHA-512" hashValue="yr9qGIC2TBgYcdq5PyqKSNWDMMiKdFtJ2t0kSwyk2augStP5BL1/RodtCHtp/2gpesu8NedTHywweBE9PvLs9A==" saltValue="it6iH++kf6krVLJhDpublw==" spinCount="100000" sheet="1" objects="1" scenarios="1" formatRows="0"/>
  <mergeCells count="149">
    <mergeCell ref="K35:K36"/>
    <mergeCell ref="E58:G58"/>
    <mergeCell ref="E59:G59"/>
    <mergeCell ref="E60:G60"/>
    <mergeCell ref="E74:G74"/>
    <mergeCell ref="D65:D74"/>
    <mergeCell ref="E73:G73"/>
    <mergeCell ref="E85:G85"/>
    <mergeCell ref="E61:G61"/>
    <mergeCell ref="H69:I69"/>
    <mergeCell ref="D49:D61"/>
    <mergeCell ref="E49:K49"/>
    <mergeCell ref="E50:F51"/>
    <mergeCell ref="G50:I50"/>
    <mergeCell ref="J50:J51"/>
    <mergeCell ref="K50:K51"/>
    <mergeCell ref="E52:E53"/>
    <mergeCell ref="E54:K54"/>
    <mergeCell ref="J83:J84"/>
    <mergeCell ref="K83:K84"/>
    <mergeCell ref="E42:G42"/>
    <mergeCell ref="E41:G41"/>
    <mergeCell ref="E57:G57"/>
    <mergeCell ref="E70:K70"/>
    <mergeCell ref="E71:G72"/>
    <mergeCell ref="H71:H72"/>
    <mergeCell ref="I71:I72"/>
    <mergeCell ref="J71:J72"/>
    <mergeCell ref="K71:K72"/>
    <mergeCell ref="E65:K65"/>
    <mergeCell ref="E66:F67"/>
    <mergeCell ref="G66:I66"/>
    <mergeCell ref="J66:J67"/>
    <mergeCell ref="K66:K67"/>
    <mergeCell ref="E68:E69"/>
    <mergeCell ref="K68:K69"/>
    <mergeCell ref="E55:G56"/>
    <mergeCell ref="H55:H56"/>
    <mergeCell ref="I55:I56"/>
    <mergeCell ref="J55:J56"/>
    <mergeCell ref="K55:K56"/>
    <mergeCell ref="E44:G44"/>
    <mergeCell ref="E19:F20"/>
    <mergeCell ref="E21:E23"/>
    <mergeCell ref="J19:J20"/>
    <mergeCell ref="B1:K1"/>
    <mergeCell ref="D5:D14"/>
    <mergeCell ref="E5:K5"/>
    <mergeCell ref="G6:I6"/>
    <mergeCell ref="K6:K7"/>
    <mergeCell ref="E9:K9"/>
    <mergeCell ref="E10:G11"/>
    <mergeCell ref="D18:D28"/>
    <mergeCell ref="E18:K18"/>
    <mergeCell ref="G19:I19"/>
    <mergeCell ref="K19:K20"/>
    <mergeCell ref="E24:K24"/>
    <mergeCell ref="K10:K11"/>
    <mergeCell ref="E14:G14"/>
    <mergeCell ref="J6:J7"/>
    <mergeCell ref="H10:H11"/>
    <mergeCell ref="I10:I11"/>
    <mergeCell ref="J10:J11"/>
    <mergeCell ref="E6:F7"/>
    <mergeCell ref="E8:F8"/>
    <mergeCell ref="E13:G13"/>
    <mergeCell ref="E12:G12"/>
    <mergeCell ref="E39:G40"/>
    <mergeCell ref="H39:H40"/>
    <mergeCell ref="I39:I40"/>
    <mergeCell ref="J39:J40"/>
    <mergeCell ref="K39:K40"/>
    <mergeCell ref="K21:K23"/>
    <mergeCell ref="D32:D45"/>
    <mergeCell ref="E32:K32"/>
    <mergeCell ref="E33:F34"/>
    <mergeCell ref="G33:I33"/>
    <mergeCell ref="J33:J34"/>
    <mergeCell ref="K33:K34"/>
    <mergeCell ref="E35:E37"/>
    <mergeCell ref="E38:K38"/>
    <mergeCell ref="I25:I26"/>
    <mergeCell ref="J25:J26"/>
    <mergeCell ref="H25:H26"/>
    <mergeCell ref="E45:G45"/>
    <mergeCell ref="E43:G43"/>
    <mergeCell ref="E27:G27"/>
    <mergeCell ref="E28:G28"/>
    <mergeCell ref="E25:G26"/>
    <mergeCell ref="K25:K26"/>
    <mergeCell ref="E86:G86"/>
    <mergeCell ref="D78:D86"/>
    <mergeCell ref="E78:K78"/>
    <mergeCell ref="E79:F80"/>
    <mergeCell ref="G79:I79"/>
    <mergeCell ref="J79:J80"/>
    <mergeCell ref="K79:K80"/>
    <mergeCell ref="E82:K82"/>
    <mergeCell ref="E83:G84"/>
    <mergeCell ref="H83:H84"/>
    <mergeCell ref="I83:I84"/>
    <mergeCell ref="D90:D99"/>
    <mergeCell ref="E90:K90"/>
    <mergeCell ref="E91:F92"/>
    <mergeCell ref="G91:I91"/>
    <mergeCell ref="J91:J92"/>
    <mergeCell ref="K91:K92"/>
    <mergeCell ref="E93:E94"/>
    <mergeCell ref="K93:K94"/>
    <mergeCell ref="E95:K95"/>
    <mergeCell ref="E96:G97"/>
    <mergeCell ref="H96:H97"/>
    <mergeCell ref="I96:I97"/>
    <mergeCell ref="J96:J97"/>
    <mergeCell ref="K96:K97"/>
    <mergeCell ref="E99:G99"/>
    <mergeCell ref="E98:G98"/>
    <mergeCell ref="D103:D112"/>
    <mergeCell ref="E103:K103"/>
    <mergeCell ref="E104:F105"/>
    <mergeCell ref="G104:I104"/>
    <mergeCell ref="J104:J105"/>
    <mergeCell ref="K104:K105"/>
    <mergeCell ref="E106:E107"/>
    <mergeCell ref="K106:K107"/>
    <mergeCell ref="E108:K108"/>
    <mergeCell ref="E109:G110"/>
    <mergeCell ref="H109:H110"/>
    <mergeCell ref="I109:I110"/>
    <mergeCell ref="J109:J110"/>
    <mergeCell ref="K109:K110"/>
    <mergeCell ref="E111:G111"/>
    <mergeCell ref="E112:G112"/>
    <mergeCell ref="D116:D125"/>
    <mergeCell ref="E116:K116"/>
    <mergeCell ref="E117:F118"/>
    <mergeCell ref="G117:I117"/>
    <mergeCell ref="J117:J118"/>
    <mergeCell ref="K117:K118"/>
    <mergeCell ref="E119:E120"/>
    <mergeCell ref="K119:K120"/>
    <mergeCell ref="E121:K121"/>
    <mergeCell ref="E125:G125"/>
    <mergeCell ref="E122:G123"/>
    <mergeCell ref="H122:H123"/>
    <mergeCell ref="I122:I123"/>
    <mergeCell ref="J122:J123"/>
    <mergeCell ref="K122:K123"/>
    <mergeCell ref="E124:G124"/>
  </mergeCells>
  <phoneticPr fontId="11" type="noConversion"/>
  <pageMargins left="0.7" right="0.7" top="0.75" bottom="0.75" header="0.3" footer="0.3"/>
  <ignoredErrors>
    <ignoredError sqref="H9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FDCD-F60F-FE4A-83C7-69261321D57C}">
  <dimension ref="B1:M113"/>
  <sheetViews>
    <sheetView topLeftCell="A96" zoomScale="92" zoomScaleNormal="92" workbookViewId="0">
      <selection activeCell="K107" sqref="K107:K108"/>
    </sheetView>
  </sheetViews>
  <sheetFormatPr baseColWidth="10" defaultRowHeight="16" outlineLevelRow="1" x14ac:dyDescent="0.2"/>
  <cols>
    <col min="1" max="3" width="10.83203125" style="53"/>
    <col min="4" max="4" width="30.83203125" style="53" customWidth="1"/>
    <col min="5" max="5" width="16.83203125" style="53" customWidth="1"/>
    <col min="6" max="6" width="20.5" style="53" bestFit="1" customWidth="1"/>
    <col min="7" max="7" width="30.83203125" style="53" customWidth="1"/>
    <col min="8" max="8" width="38.6640625" style="53" bestFit="1" customWidth="1"/>
    <col min="9" max="10" width="30.83203125" style="53" customWidth="1"/>
    <col min="11" max="11" width="40.33203125" style="53" customWidth="1"/>
    <col min="12" max="12" width="10.83203125" style="53"/>
    <col min="13" max="13" width="86.1640625" style="53" customWidth="1"/>
    <col min="14" max="16384" width="10.83203125" style="53"/>
  </cols>
  <sheetData>
    <row r="1" spans="2:13" s="130" customFormat="1" ht="51" customHeight="1" x14ac:dyDescent="0.2">
      <c r="B1" s="128" t="s">
        <v>226</v>
      </c>
      <c r="C1" s="128"/>
      <c r="D1" s="128"/>
      <c r="E1" s="128"/>
      <c r="F1" s="128"/>
      <c r="G1" s="128"/>
      <c r="H1" s="128"/>
      <c r="I1" s="128"/>
      <c r="J1" s="128"/>
      <c r="K1" s="128"/>
    </row>
    <row r="4" spans="2:13" ht="17" thickBot="1" x14ac:dyDescent="0.25"/>
    <row r="5" spans="2:13" ht="19" x14ac:dyDescent="0.2">
      <c r="D5" s="171" t="s">
        <v>344</v>
      </c>
      <c r="E5" s="172" t="s">
        <v>143</v>
      </c>
      <c r="F5" s="173"/>
      <c r="G5" s="173"/>
      <c r="H5" s="173"/>
      <c r="I5" s="173"/>
      <c r="J5" s="173"/>
      <c r="K5" s="174"/>
      <c r="M5" s="39" t="s">
        <v>233</v>
      </c>
    </row>
    <row r="6" spans="2:13" x14ac:dyDescent="0.2">
      <c r="D6" s="176"/>
      <c r="E6" s="177" t="s">
        <v>227</v>
      </c>
      <c r="F6" s="178"/>
      <c r="G6" s="179" t="s">
        <v>49</v>
      </c>
      <c r="H6" s="180"/>
      <c r="I6" s="181"/>
      <c r="J6" s="182" t="s">
        <v>198</v>
      </c>
      <c r="K6" s="183" t="s">
        <v>142</v>
      </c>
      <c r="M6" s="40"/>
    </row>
    <row r="7" spans="2:13" ht="17" x14ac:dyDescent="0.2">
      <c r="D7" s="176"/>
      <c r="E7" s="185"/>
      <c r="F7" s="186"/>
      <c r="G7" s="187" t="s">
        <v>37</v>
      </c>
      <c r="H7" s="187" t="s">
        <v>38</v>
      </c>
      <c r="I7" s="187" t="s">
        <v>39</v>
      </c>
      <c r="J7" s="188"/>
      <c r="K7" s="189"/>
      <c r="M7" s="40"/>
    </row>
    <row r="8" spans="2:13" ht="17" x14ac:dyDescent="0.2">
      <c r="D8" s="176"/>
      <c r="E8" s="190"/>
      <c r="F8" s="200"/>
      <c r="G8" s="55" t="s">
        <v>127</v>
      </c>
      <c r="H8" s="200" t="s">
        <v>119</v>
      </c>
      <c r="I8" s="200"/>
      <c r="J8" s="43"/>
      <c r="K8" s="301" t="str">
        <f>IF(OR(ISBLANK(I12),ISBLANK(I13)),"Not measured or direct answer provided",I12/I13)</f>
        <v>Not measured or direct answer provided</v>
      </c>
      <c r="M8" s="40"/>
    </row>
    <row r="9" spans="2:13" ht="19" outlineLevel="1" x14ac:dyDescent="0.2">
      <c r="D9" s="262"/>
      <c r="E9" s="195" t="s">
        <v>197</v>
      </c>
      <c r="F9" s="196"/>
      <c r="G9" s="196"/>
      <c r="H9" s="196"/>
      <c r="I9" s="196"/>
      <c r="J9" s="196"/>
      <c r="K9" s="197"/>
      <c r="M9" s="40"/>
    </row>
    <row r="10" spans="2:13" outlineLevel="1" x14ac:dyDescent="0.2">
      <c r="D10" s="176"/>
      <c r="E10" s="258" t="s">
        <v>0</v>
      </c>
      <c r="F10" s="259"/>
      <c r="G10" s="260"/>
      <c r="H10" s="261" t="s">
        <v>109</v>
      </c>
      <c r="I10" s="261" t="s">
        <v>34</v>
      </c>
      <c r="J10" s="261" t="s">
        <v>114</v>
      </c>
      <c r="K10" s="263" t="s">
        <v>131</v>
      </c>
      <c r="M10" s="40"/>
    </row>
    <row r="11" spans="2:13" outlineLevel="1" x14ac:dyDescent="0.2">
      <c r="D11" s="176"/>
      <c r="E11" s="185"/>
      <c r="F11" s="199"/>
      <c r="G11" s="186"/>
      <c r="H11" s="188"/>
      <c r="I11" s="188"/>
      <c r="J11" s="188"/>
      <c r="K11" s="189"/>
      <c r="M11" s="40"/>
    </row>
    <row r="12" spans="2:13" ht="68" outlineLevel="1" x14ac:dyDescent="0.2">
      <c r="D12" s="176"/>
      <c r="E12" s="190" t="s">
        <v>341</v>
      </c>
      <c r="F12" s="200"/>
      <c r="G12" s="200"/>
      <c r="H12" s="201" t="s">
        <v>343</v>
      </c>
      <c r="I12" s="45"/>
      <c r="J12" s="55" t="s">
        <v>181</v>
      </c>
      <c r="K12" s="202" t="s">
        <v>180</v>
      </c>
      <c r="M12" s="40"/>
    </row>
    <row r="13" spans="2:13" ht="18" outlineLevel="1" thickBot="1" x14ac:dyDescent="0.25">
      <c r="D13" s="204"/>
      <c r="E13" s="205" t="s">
        <v>342</v>
      </c>
      <c r="F13" s="206"/>
      <c r="G13" s="206"/>
      <c r="H13" s="207"/>
      <c r="I13" s="47"/>
      <c r="J13" s="208" t="s">
        <v>181</v>
      </c>
      <c r="K13" s="209"/>
      <c r="M13" s="40"/>
    </row>
    <row r="14" spans="2:13" ht="19" x14ac:dyDescent="0.2">
      <c r="D14" s="281"/>
      <c r="E14" s="55"/>
      <c r="F14" s="55"/>
      <c r="G14" s="55"/>
      <c r="H14" s="201"/>
      <c r="I14" s="55"/>
      <c r="J14" s="55"/>
      <c r="K14" s="201"/>
      <c r="M14" s="40"/>
    </row>
    <row r="15" spans="2:13" ht="19" x14ac:dyDescent="0.2">
      <c r="D15" s="281"/>
      <c r="E15" s="55"/>
      <c r="F15" s="55"/>
      <c r="G15" s="55"/>
      <c r="H15" s="201"/>
      <c r="J15" s="55"/>
      <c r="K15" s="201"/>
      <c r="M15" s="40"/>
    </row>
    <row r="16" spans="2:13" ht="17" thickBot="1" x14ac:dyDescent="0.25">
      <c r="M16" s="40"/>
    </row>
    <row r="17" spans="4:13" ht="19" x14ac:dyDescent="0.2">
      <c r="D17" s="171" t="s">
        <v>330</v>
      </c>
      <c r="E17" s="172" t="s">
        <v>143</v>
      </c>
      <c r="F17" s="173"/>
      <c r="G17" s="173"/>
      <c r="H17" s="173"/>
      <c r="I17" s="173"/>
      <c r="J17" s="173"/>
      <c r="K17" s="174"/>
      <c r="M17" s="40"/>
    </row>
    <row r="18" spans="4:13" x14ac:dyDescent="0.2">
      <c r="D18" s="176"/>
      <c r="E18" s="177" t="s">
        <v>227</v>
      </c>
      <c r="F18" s="178"/>
      <c r="G18" s="179" t="s">
        <v>49</v>
      </c>
      <c r="H18" s="180"/>
      <c r="I18" s="181"/>
      <c r="J18" s="182" t="s">
        <v>198</v>
      </c>
      <c r="K18" s="183" t="s">
        <v>142</v>
      </c>
      <c r="M18" s="40"/>
    </row>
    <row r="19" spans="4:13" ht="17" x14ac:dyDescent="0.2">
      <c r="D19" s="176"/>
      <c r="E19" s="185"/>
      <c r="F19" s="186"/>
      <c r="G19" s="187" t="s">
        <v>37</v>
      </c>
      <c r="H19" s="187" t="s">
        <v>38</v>
      </c>
      <c r="I19" s="187" t="s">
        <v>39</v>
      </c>
      <c r="J19" s="188"/>
      <c r="K19" s="189"/>
      <c r="M19" s="40"/>
    </row>
    <row r="20" spans="4:13" ht="34" x14ac:dyDescent="0.2">
      <c r="D20" s="176"/>
      <c r="E20" s="190" t="s">
        <v>178</v>
      </c>
      <c r="F20" s="200"/>
      <c r="G20" s="55" t="s">
        <v>127</v>
      </c>
      <c r="H20" s="282"/>
      <c r="I20" s="55" t="s">
        <v>179</v>
      </c>
      <c r="J20" s="43"/>
      <c r="K20" s="267" t="str">
        <f>IF(OR(ISBLANK(I25),ISBLANK(I26)),"Not measured or direct answer provided",I25/I26)</f>
        <v>Not measured or direct answer provided</v>
      </c>
      <c r="M20" s="40"/>
    </row>
    <row r="21" spans="4:13" ht="17" x14ac:dyDescent="0.2">
      <c r="D21" s="176"/>
      <c r="E21" s="193" t="s">
        <v>101</v>
      </c>
      <c r="F21" s="203"/>
      <c r="G21" s="55" t="s">
        <v>127</v>
      </c>
      <c r="H21" s="250" t="s">
        <v>174</v>
      </c>
      <c r="I21" s="250"/>
      <c r="J21" s="44"/>
      <c r="K21" s="268"/>
      <c r="M21" s="40"/>
    </row>
    <row r="22" spans="4:13" ht="19" outlineLevel="1" x14ac:dyDescent="0.2">
      <c r="D22" s="262"/>
      <c r="E22" s="195" t="s">
        <v>197</v>
      </c>
      <c r="F22" s="196"/>
      <c r="G22" s="196"/>
      <c r="H22" s="196"/>
      <c r="I22" s="196"/>
      <c r="J22" s="196"/>
      <c r="K22" s="197"/>
      <c r="M22" s="40"/>
    </row>
    <row r="23" spans="4:13" outlineLevel="1" x14ac:dyDescent="0.2">
      <c r="D23" s="176"/>
      <c r="E23" s="258" t="s">
        <v>0</v>
      </c>
      <c r="F23" s="259"/>
      <c r="G23" s="260"/>
      <c r="H23" s="261" t="s">
        <v>109</v>
      </c>
      <c r="I23" s="261" t="s">
        <v>34</v>
      </c>
      <c r="J23" s="261" t="s">
        <v>114</v>
      </c>
      <c r="K23" s="263" t="s">
        <v>131</v>
      </c>
      <c r="M23" s="40"/>
    </row>
    <row r="24" spans="4:13" outlineLevel="1" x14ac:dyDescent="0.2">
      <c r="D24" s="176"/>
      <c r="E24" s="185"/>
      <c r="F24" s="199"/>
      <c r="G24" s="186"/>
      <c r="H24" s="188"/>
      <c r="I24" s="188"/>
      <c r="J24" s="188"/>
      <c r="K24" s="189"/>
      <c r="M24" s="40"/>
    </row>
    <row r="25" spans="4:13" ht="119" outlineLevel="1" x14ac:dyDescent="0.2">
      <c r="D25" s="176"/>
      <c r="E25" s="190" t="s">
        <v>326</v>
      </c>
      <c r="F25" s="200"/>
      <c r="G25" s="200"/>
      <c r="H25" s="201" t="s">
        <v>328</v>
      </c>
      <c r="I25" s="45"/>
      <c r="J25" s="55" t="s">
        <v>115</v>
      </c>
      <c r="K25" s="202" t="s">
        <v>182</v>
      </c>
      <c r="M25" s="40"/>
    </row>
    <row r="26" spans="4:13" ht="35" outlineLevel="1" thickBot="1" x14ac:dyDescent="0.25">
      <c r="D26" s="204"/>
      <c r="E26" s="205" t="s">
        <v>327</v>
      </c>
      <c r="F26" s="206"/>
      <c r="G26" s="206"/>
      <c r="H26" s="207"/>
      <c r="I26" s="47"/>
      <c r="J26" s="208" t="s">
        <v>115</v>
      </c>
      <c r="K26" s="209" t="s">
        <v>329</v>
      </c>
      <c r="M26" s="40"/>
    </row>
    <row r="27" spans="4:13" x14ac:dyDescent="0.2">
      <c r="M27" s="40"/>
    </row>
    <row r="28" spans="4:13" x14ac:dyDescent="0.2">
      <c r="M28" s="40"/>
    </row>
    <row r="29" spans="4:13" ht="17" thickBot="1" x14ac:dyDescent="0.25">
      <c r="M29" s="40"/>
    </row>
    <row r="30" spans="4:13" ht="19" x14ac:dyDescent="0.2">
      <c r="D30" s="226" t="s">
        <v>333</v>
      </c>
      <c r="E30" s="227" t="s">
        <v>143</v>
      </c>
      <c r="F30" s="228"/>
      <c r="G30" s="228"/>
      <c r="H30" s="228"/>
      <c r="I30" s="228"/>
      <c r="J30" s="228"/>
      <c r="K30" s="229"/>
      <c r="M30" s="40"/>
    </row>
    <row r="31" spans="4:13" x14ac:dyDescent="0.2">
      <c r="D31" s="230"/>
      <c r="E31" s="177" t="s">
        <v>227</v>
      </c>
      <c r="F31" s="178"/>
      <c r="G31" s="179" t="s">
        <v>49</v>
      </c>
      <c r="H31" s="180"/>
      <c r="I31" s="181"/>
      <c r="J31" s="182" t="s">
        <v>198</v>
      </c>
      <c r="K31" s="231" t="s">
        <v>142</v>
      </c>
      <c r="M31" s="40"/>
    </row>
    <row r="32" spans="4:13" ht="17" x14ac:dyDescent="0.2">
      <c r="D32" s="230"/>
      <c r="E32" s="185"/>
      <c r="F32" s="186"/>
      <c r="G32" s="187" t="s">
        <v>37</v>
      </c>
      <c r="H32" s="187" t="s">
        <v>38</v>
      </c>
      <c r="I32" s="187" t="s">
        <v>39</v>
      </c>
      <c r="J32" s="188"/>
      <c r="K32" s="232"/>
      <c r="M32" s="40"/>
    </row>
    <row r="33" spans="4:13" ht="17" x14ac:dyDescent="0.2">
      <c r="D33" s="230"/>
      <c r="E33" s="190" t="s">
        <v>85</v>
      </c>
      <c r="F33" s="200"/>
      <c r="G33" s="55" t="s">
        <v>86</v>
      </c>
      <c r="H33" s="55" t="s">
        <v>51</v>
      </c>
      <c r="I33" s="55" t="s">
        <v>87</v>
      </c>
      <c r="J33" s="43"/>
      <c r="K33" s="302" t="str">
        <f>IF(OR(ISBLANK('Input_Value proposition'!I55),ISBLANK('Input_Value proposition'!I56),ISBLANK(I40)),"Not measured or direct answer provided",(I40/('Input_Value proposition'!I55+'Input_Value proposition'!I56)))</f>
        <v>Not measured or direct answer provided</v>
      </c>
      <c r="M33" s="40"/>
    </row>
    <row r="34" spans="4:13" ht="17" x14ac:dyDescent="0.2">
      <c r="D34" s="230"/>
      <c r="E34" s="193" t="s">
        <v>88</v>
      </c>
      <c r="F34" s="203"/>
      <c r="G34" s="55" t="s">
        <v>89</v>
      </c>
      <c r="H34" s="55" t="s">
        <v>42</v>
      </c>
      <c r="I34" s="55" t="s">
        <v>47</v>
      </c>
      <c r="J34" s="44"/>
      <c r="K34" s="303" t="str">
        <f>IF(OR(ISBLANK(I37),ISBLANK(#REF!),ISBLANK(#REF!)),"Not measured",(I37)/(#REF!+#REF!))</f>
        <v>Not measured</v>
      </c>
      <c r="M34" s="40"/>
    </row>
    <row r="35" spans="4:13" ht="19" outlineLevel="1" x14ac:dyDescent="0.2">
      <c r="D35" s="257"/>
      <c r="E35" s="195" t="s">
        <v>197</v>
      </c>
      <c r="F35" s="196"/>
      <c r="G35" s="196"/>
      <c r="H35" s="196"/>
      <c r="I35" s="196"/>
      <c r="J35" s="196"/>
      <c r="K35" s="197"/>
      <c r="M35" s="40"/>
    </row>
    <row r="36" spans="4:13" outlineLevel="1" x14ac:dyDescent="0.2">
      <c r="D36" s="230"/>
      <c r="E36" s="258" t="s">
        <v>0</v>
      </c>
      <c r="F36" s="259"/>
      <c r="G36" s="260"/>
      <c r="H36" s="261" t="s">
        <v>109</v>
      </c>
      <c r="I36" s="261" t="s">
        <v>34</v>
      </c>
      <c r="J36" s="261" t="s">
        <v>114</v>
      </c>
      <c r="K36" s="256" t="s">
        <v>131</v>
      </c>
      <c r="M36" s="40"/>
    </row>
    <row r="37" spans="4:13" outlineLevel="1" x14ac:dyDescent="0.2">
      <c r="D37" s="230"/>
      <c r="E37" s="185"/>
      <c r="F37" s="199"/>
      <c r="G37" s="186"/>
      <c r="H37" s="188"/>
      <c r="I37" s="188"/>
      <c r="J37" s="188"/>
      <c r="K37" s="232"/>
      <c r="M37" s="40"/>
    </row>
    <row r="38" spans="4:13" ht="17" outlineLevel="1" x14ac:dyDescent="0.2">
      <c r="D38" s="230"/>
      <c r="E38" s="233" t="s">
        <v>332</v>
      </c>
      <c r="F38" s="234"/>
      <c r="G38" s="234"/>
      <c r="H38" s="201" t="s">
        <v>236</v>
      </c>
      <c r="I38" s="265">
        <f>'Input_Value proposition'!I55</f>
        <v>0</v>
      </c>
      <c r="J38" s="55" t="s">
        <v>115</v>
      </c>
      <c r="K38" s="235"/>
      <c r="M38" s="40"/>
    </row>
    <row r="39" spans="4:13" ht="17" outlineLevel="1" x14ac:dyDescent="0.2">
      <c r="D39" s="230"/>
      <c r="E39" s="246" t="s">
        <v>255</v>
      </c>
      <c r="F39" s="247"/>
      <c r="G39" s="247"/>
      <c r="H39" s="201" t="s">
        <v>236</v>
      </c>
      <c r="I39" s="265">
        <f>'Input_Value proposition'!I56</f>
        <v>0</v>
      </c>
      <c r="J39" s="55" t="s">
        <v>115</v>
      </c>
      <c r="K39" s="235"/>
      <c r="M39" s="40"/>
    </row>
    <row r="40" spans="4:13" ht="154" outlineLevel="1" thickBot="1" x14ac:dyDescent="0.25">
      <c r="D40" s="238"/>
      <c r="E40" s="239" t="s">
        <v>331</v>
      </c>
      <c r="F40" s="240"/>
      <c r="G40" s="240"/>
      <c r="H40" s="241" t="s">
        <v>183</v>
      </c>
      <c r="I40" s="48"/>
      <c r="J40" s="242" t="s">
        <v>115</v>
      </c>
      <c r="K40" s="243" t="s">
        <v>138</v>
      </c>
      <c r="M40" s="40"/>
    </row>
    <row r="41" spans="4:13" x14ac:dyDescent="0.2">
      <c r="M41" s="40"/>
    </row>
    <row r="42" spans="4:13" x14ac:dyDescent="0.2">
      <c r="M42" s="40"/>
    </row>
    <row r="43" spans="4:13" ht="17" thickBot="1" x14ac:dyDescent="0.25">
      <c r="M43" s="40"/>
    </row>
    <row r="44" spans="4:13" ht="19" x14ac:dyDescent="0.2">
      <c r="D44" s="226" t="s">
        <v>340</v>
      </c>
      <c r="E44" s="227" t="s">
        <v>143</v>
      </c>
      <c r="F44" s="228"/>
      <c r="G44" s="228"/>
      <c r="H44" s="228"/>
      <c r="I44" s="228"/>
      <c r="J44" s="228"/>
      <c r="K44" s="229"/>
      <c r="M44" s="40"/>
    </row>
    <row r="45" spans="4:13" x14ac:dyDescent="0.2">
      <c r="D45" s="230"/>
      <c r="E45" s="177" t="s">
        <v>227</v>
      </c>
      <c r="F45" s="178"/>
      <c r="G45" s="179" t="s">
        <v>49</v>
      </c>
      <c r="H45" s="180"/>
      <c r="I45" s="181"/>
      <c r="J45" s="182" t="s">
        <v>198</v>
      </c>
      <c r="K45" s="231" t="s">
        <v>142</v>
      </c>
      <c r="M45" s="40"/>
    </row>
    <row r="46" spans="4:13" ht="17" x14ac:dyDescent="0.2">
      <c r="D46" s="230"/>
      <c r="E46" s="185"/>
      <c r="F46" s="186"/>
      <c r="G46" s="187" t="s">
        <v>37</v>
      </c>
      <c r="H46" s="187" t="s">
        <v>38</v>
      </c>
      <c r="I46" s="187" t="s">
        <v>39</v>
      </c>
      <c r="J46" s="188"/>
      <c r="K46" s="232"/>
      <c r="M46" s="40"/>
    </row>
    <row r="47" spans="4:13" ht="17" x14ac:dyDescent="0.2">
      <c r="D47" s="230"/>
      <c r="E47" s="190"/>
      <c r="F47" s="200"/>
      <c r="G47" s="55" t="s">
        <v>176</v>
      </c>
      <c r="H47" s="255" t="s">
        <v>104</v>
      </c>
      <c r="I47" s="255" t="s">
        <v>177</v>
      </c>
      <c r="J47" s="45"/>
      <c r="K47" s="304" t="str" cm="1">
        <f t="array" ref="K47">IF(OR(ISBLANK(I51:I65)),"Not measured or direct answer provided",(COUNTIF(I51:I65,#REF!)))</f>
        <v>Not measured or direct answer provided</v>
      </c>
      <c r="M47" s="40"/>
    </row>
    <row r="48" spans="4:13" ht="19" outlineLevel="1" x14ac:dyDescent="0.2">
      <c r="D48" s="257"/>
      <c r="E48" s="195" t="s">
        <v>197</v>
      </c>
      <c r="F48" s="196"/>
      <c r="G48" s="196"/>
      <c r="H48" s="196"/>
      <c r="I48" s="196"/>
      <c r="J48" s="196"/>
      <c r="K48" s="253"/>
      <c r="M48" s="40"/>
    </row>
    <row r="49" spans="4:13" outlineLevel="1" x14ac:dyDescent="0.2">
      <c r="D49" s="230"/>
      <c r="E49" s="258" t="s">
        <v>0</v>
      </c>
      <c r="F49" s="259"/>
      <c r="G49" s="260"/>
      <c r="H49" s="261" t="s">
        <v>109</v>
      </c>
      <c r="I49" s="261" t="s">
        <v>34</v>
      </c>
      <c r="J49" s="261" t="s">
        <v>114</v>
      </c>
      <c r="K49" s="256" t="s">
        <v>131</v>
      </c>
      <c r="M49" s="40"/>
    </row>
    <row r="50" spans="4:13" outlineLevel="1" x14ac:dyDescent="0.2">
      <c r="D50" s="230"/>
      <c r="E50" s="185"/>
      <c r="F50" s="199"/>
      <c r="G50" s="186"/>
      <c r="H50" s="188"/>
      <c r="I50" s="188"/>
      <c r="J50" s="188"/>
      <c r="K50" s="232"/>
      <c r="M50" s="40"/>
    </row>
    <row r="51" spans="4:13" outlineLevel="1" x14ac:dyDescent="0.2">
      <c r="D51" s="230"/>
      <c r="E51" s="283" t="s">
        <v>334</v>
      </c>
      <c r="F51" s="284"/>
      <c r="G51" s="284"/>
      <c r="H51" s="200" t="s">
        <v>221</v>
      </c>
      <c r="I51" s="45"/>
      <c r="J51" s="285" t="s">
        <v>222</v>
      </c>
      <c r="K51" s="286" t="s">
        <v>173</v>
      </c>
      <c r="M51" s="40"/>
    </row>
    <row r="52" spans="4:13" outlineLevel="1" x14ac:dyDescent="0.2">
      <c r="D52" s="230"/>
      <c r="E52" s="287" t="s">
        <v>212</v>
      </c>
      <c r="F52" s="288"/>
      <c r="G52" s="288"/>
      <c r="H52" s="203"/>
      <c r="I52" s="46"/>
      <c r="J52" s="203"/>
      <c r="K52" s="289"/>
      <c r="M52" s="40"/>
    </row>
    <row r="53" spans="4:13" outlineLevel="1" x14ac:dyDescent="0.2">
      <c r="D53" s="230"/>
      <c r="E53" s="287" t="s">
        <v>213</v>
      </c>
      <c r="F53" s="288"/>
      <c r="G53" s="288"/>
      <c r="H53" s="203"/>
      <c r="I53" s="46"/>
      <c r="J53" s="203"/>
      <c r="K53" s="289"/>
      <c r="M53" s="40"/>
    </row>
    <row r="54" spans="4:13" outlineLevel="1" x14ac:dyDescent="0.2">
      <c r="D54" s="230"/>
      <c r="E54" s="287" t="s">
        <v>214</v>
      </c>
      <c r="F54" s="288"/>
      <c r="G54" s="288"/>
      <c r="H54" s="203"/>
      <c r="I54" s="46"/>
      <c r="J54" s="203"/>
      <c r="K54" s="289"/>
      <c r="M54" s="40"/>
    </row>
    <row r="55" spans="4:13" outlineLevel="1" x14ac:dyDescent="0.2">
      <c r="D55" s="230"/>
      <c r="E55" s="287" t="s">
        <v>335</v>
      </c>
      <c r="F55" s="288"/>
      <c r="G55" s="288"/>
      <c r="H55" s="203"/>
      <c r="I55" s="46"/>
      <c r="J55" s="203"/>
      <c r="K55" s="289"/>
      <c r="M55" s="40"/>
    </row>
    <row r="56" spans="4:13" outlineLevel="1" x14ac:dyDescent="0.2">
      <c r="D56" s="230"/>
      <c r="E56" s="287" t="s">
        <v>215</v>
      </c>
      <c r="F56" s="288"/>
      <c r="G56" s="288"/>
      <c r="H56" s="203"/>
      <c r="I56" s="46"/>
      <c r="J56" s="203"/>
      <c r="K56" s="289"/>
      <c r="M56" s="40"/>
    </row>
    <row r="57" spans="4:13" outlineLevel="1" x14ac:dyDescent="0.2">
      <c r="D57" s="230"/>
      <c r="E57" s="287" t="s">
        <v>336</v>
      </c>
      <c r="F57" s="288"/>
      <c r="G57" s="288"/>
      <c r="H57" s="203"/>
      <c r="I57" s="46"/>
      <c r="J57" s="203"/>
      <c r="K57" s="289"/>
      <c r="M57" s="40"/>
    </row>
    <row r="58" spans="4:13" outlineLevel="1" x14ac:dyDescent="0.2">
      <c r="D58" s="230"/>
      <c r="E58" s="287" t="s">
        <v>216</v>
      </c>
      <c r="F58" s="288"/>
      <c r="G58" s="288"/>
      <c r="H58" s="203"/>
      <c r="I58" s="46"/>
      <c r="J58" s="203"/>
      <c r="K58" s="289"/>
      <c r="M58" s="40"/>
    </row>
    <row r="59" spans="4:13" outlineLevel="1" x14ac:dyDescent="0.2">
      <c r="D59" s="230"/>
      <c r="E59" s="287" t="s">
        <v>337</v>
      </c>
      <c r="F59" s="288"/>
      <c r="G59" s="288"/>
      <c r="H59" s="203"/>
      <c r="I59" s="46"/>
      <c r="J59" s="203"/>
      <c r="K59" s="289"/>
      <c r="M59" s="40"/>
    </row>
    <row r="60" spans="4:13" outlineLevel="1" x14ac:dyDescent="0.2">
      <c r="D60" s="230"/>
      <c r="E60" s="287" t="s">
        <v>217</v>
      </c>
      <c r="F60" s="288"/>
      <c r="G60" s="288"/>
      <c r="H60" s="203"/>
      <c r="I60" s="46"/>
      <c r="J60" s="203"/>
      <c r="K60" s="289"/>
      <c r="M60" s="40"/>
    </row>
    <row r="61" spans="4:13" outlineLevel="1" x14ac:dyDescent="0.2">
      <c r="D61" s="230"/>
      <c r="E61" s="287" t="s">
        <v>218</v>
      </c>
      <c r="F61" s="288"/>
      <c r="G61" s="288"/>
      <c r="H61" s="203"/>
      <c r="I61" s="46"/>
      <c r="J61" s="203"/>
      <c r="K61" s="289"/>
      <c r="M61" s="40"/>
    </row>
    <row r="62" spans="4:13" outlineLevel="1" x14ac:dyDescent="0.2">
      <c r="D62" s="230"/>
      <c r="E62" s="287" t="s">
        <v>338</v>
      </c>
      <c r="F62" s="288"/>
      <c r="G62" s="288"/>
      <c r="H62" s="203"/>
      <c r="I62" s="46"/>
      <c r="J62" s="203"/>
      <c r="K62" s="289"/>
      <c r="M62" s="40"/>
    </row>
    <row r="63" spans="4:13" outlineLevel="1" x14ac:dyDescent="0.2">
      <c r="D63" s="230"/>
      <c r="E63" s="287" t="s">
        <v>219</v>
      </c>
      <c r="F63" s="288"/>
      <c r="G63" s="288"/>
      <c r="H63" s="203"/>
      <c r="I63" s="46"/>
      <c r="J63" s="203"/>
      <c r="K63" s="289"/>
      <c r="M63" s="40"/>
    </row>
    <row r="64" spans="4:13" outlineLevel="1" x14ac:dyDescent="0.2">
      <c r="D64" s="230"/>
      <c r="E64" s="287" t="s">
        <v>220</v>
      </c>
      <c r="F64" s="288"/>
      <c r="G64" s="288"/>
      <c r="H64" s="203"/>
      <c r="I64" s="46"/>
      <c r="J64" s="203"/>
      <c r="K64" s="289"/>
      <c r="M64" s="40"/>
    </row>
    <row r="65" spans="4:13" ht="17" outlineLevel="1" thickBot="1" x14ac:dyDescent="0.25">
      <c r="D65" s="238"/>
      <c r="E65" s="290" t="s">
        <v>339</v>
      </c>
      <c r="F65" s="291"/>
      <c r="G65" s="291"/>
      <c r="H65" s="240"/>
      <c r="I65" s="50"/>
      <c r="J65" s="240"/>
      <c r="K65" s="292"/>
      <c r="M65" s="40"/>
    </row>
    <row r="66" spans="4:13" x14ac:dyDescent="0.2">
      <c r="M66" s="40"/>
    </row>
    <row r="67" spans="4:13" x14ac:dyDescent="0.2">
      <c r="M67" s="40"/>
    </row>
    <row r="68" spans="4:13" ht="17" thickBot="1" x14ac:dyDescent="0.25">
      <c r="M68" s="40"/>
    </row>
    <row r="69" spans="4:13" ht="19" x14ac:dyDescent="0.2">
      <c r="D69" s="226" t="s">
        <v>354</v>
      </c>
      <c r="E69" s="227" t="s">
        <v>143</v>
      </c>
      <c r="F69" s="228"/>
      <c r="G69" s="228"/>
      <c r="H69" s="228"/>
      <c r="I69" s="228"/>
      <c r="J69" s="228"/>
      <c r="K69" s="229"/>
      <c r="M69" s="40"/>
    </row>
    <row r="70" spans="4:13" x14ac:dyDescent="0.2">
      <c r="D70" s="230"/>
      <c r="E70" s="177" t="s">
        <v>227</v>
      </c>
      <c r="F70" s="178"/>
      <c r="G70" s="179" t="s">
        <v>49</v>
      </c>
      <c r="H70" s="180"/>
      <c r="I70" s="181"/>
      <c r="J70" s="182" t="s">
        <v>198</v>
      </c>
      <c r="K70" s="231" t="s">
        <v>142</v>
      </c>
      <c r="M70" s="40"/>
    </row>
    <row r="71" spans="4:13" ht="17" x14ac:dyDescent="0.2">
      <c r="D71" s="230"/>
      <c r="E71" s="185"/>
      <c r="F71" s="186"/>
      <c r="G71" s="187" t="s">
        <v>37</v>
      </c>
      <c r="H71" s="187" t="s">
        <v>38</v>
      </c>
      <c r="I71" s="187" t="s">
        <v>39</v>
      </c>
      <c r="J71" s="188"/>
      <c r="K71" s="232"/>
      <c r="M71" s="40"/>
    </row>
    <row r="72" spans="4:13" ht="17" x14ac:dyDescent="0.2">
      <c r="D72" s="230"/>
      <c r="E72" s="190"/>
      <c r="F72" s="200"/>
      <c r="G72" s="55">
        <v>0</v>
      </c>
      <c r="H72" s="55">
        <v>1</v>
      </c>
      <c r="I72" s="55" t="s">
        <v>97</v>
      </c>
      <c r="J72" s="45"/>
      <c r="K72" s="293" t="s">
        <v>234</v>
      </c>
      <c r="M72" s="40"/>
    </row>
    <row r="73" spans="4:13" ht="19" customHeight="1" outlineLevel="1" x14ac:dyDescent="0.2">
      <c r="D73" s="257"/>
      <c r="E73" s="195" t="s">
        <v>197</v>
      </c>
      <c r="F73" s="196"/>
      <c r="G73" s="196"/>
      <c r="H73" s="196"/>
      <c r="I73" s="196"/>
      <c r="J73" s="196"/>
      <c r="K73" s="197"/>
      <c r="M73" s="40"/>
    </row>
    <row r="74" spans="4:13" outlineLevel="1" x14ac:dyDescent="0.2">
      <c r="D74" s="230"/>
      <c r="E74" s="258" t="s">
        <v>0</v>
      </c>
      <c r="F74" s="259"/>
      <c r="G74" s="260"/>
      <c r="H74" s="261" t="s">
        <v>109</v>
      </c>
      <c r="I74" s="261" t="s">
        <v>34</v>
      </c>
      <c r="J74" s="261" t="s">
        <v>114</v>
      </c>
      <c r="K74" s="256" t="s">
        <v>131</v>
      </c>
      <c r="M74" s="40"/>
    </row>
    <row r="75" spans="4:13" outlineLevel="1" x14ac:dyDescent="0.2">
      <c r="D75" s="230"/>
      <c r="E75" s="185"/>
      <c r="F75" s="199"/>
      <c r="G75" s="186"/>
      <c r="H75" s="188"/>
      <c r="I75" s="188"/>
      <c r="J75" s="188"/>
      <c r="K75" s="232"/>
      <c r="M75" s="40"/>
    </row>
    <row r="76" spans="4:13" ht="222" outlineLevel="1" thickBot="1" x14ac:dyDescent="0.25">
      <c r="D76" s="238"/>
      <c r="E76" s="294" t="s">
        <v>345</v>
      </c>
      <c r="F76" s="295"/>
      <c r="G76" s="295"/>
      <c r="H76" s="241" t="s">
        <v>346</v>
      </c>
      <c r="I76" s="242" t="s">
        <v>211</v>
      </c>
      <c r="J76" s="242" t="s">
        <v>139</v>
      </c>
      <c r="K76" s="243" t="s">
        <v>347</v>
      </c>
      <c r="M76" s="40"/>
    </row>
    <row r="77" spans="4:13" x14ac:dyDescent="0.2">
      <c r="M77" s="40"/>
    </row>
    <row r="78" spans="4:13" x14ac:dyDescent="0.2">
      <c r="M78" s="40"/>
    </row>
    <row r="79" spans="4:13" ht="17" thickBot="1" x14ac:dyDescent="0.25">
      <c r="M79" s="40"/>
    </row>
    <row r="80" spans="4:13" ht="19" customHeight="1" x14ac:dyDescent="0.2">
      <c r="D80" s="296" t="s">
        <v>355</v>
      </c>
      <c r="E80" s="228" t="s">
        <v>143</v>
      </c>
      <c r="F80" s="228"/>
      <c r="G80" s="228"/>
      <c r="H80" s="228"/>
      <c r="I80" s="228"/>
      <c r="J80" s="228"/>
      <c r="K80" s="229"/>
      <c r="M80" s="40"/>
    </row>
    <row r="81" spans="4:13" ht="16" customHeight="1" x14ac:dyDescent="0.2">
      <c r="D81" s="297"/>
      <c r="E81" s="177" t="s">
        <v>227</v>
      </c>
      <c r="F81" s="178"/>
      <c r="G81" s="179" t="s">
        <v>49</v>
      </c>
      <c r="H81" s="180"/>
      <c r="I81" s="181"/>
      <c r="J81" s="182" t="s">
        <v>198</v>
      </c>
      <c r="K81" s="231" t="s">
        <v>142</v>
      </c>
      <c r="M81" s="40"/>
    </row>
    <row r="82" spans="4:13" ht="17" customHeight="1" x14ac:dyDescent="0.2">
      <c r="D82" s="297"/>
      <c r="E82" s="185"/>
      <c r="F82" s="186"/>
      <c r="G82" s="187" t="s">
        <v>37</v>
      </c>
      <c r="H82" s="187" t="s">
        <v>38</v>
      </c>
      <c r="I82" s="187" t="s">
        <v>39</v>
      </c>
      <c r="J82" s="188"/>
      <c r="K82" s="232"/>
      <c r="M82" s="40"/>
    </row>
    <row r="83" spans="4:13" ht="39" customHeight="1" x14ac:dyDescent="0.2">
      <c r="D83" s="297"/>
      <c r="E83" s="203" t="s">
        <v>175</v>
      </c>
      <c r="F83" s="191" t="s">
        <v>67</v>
      </c>
      <c r="G83" s="55" t="s">
        <v>90</v>
      </c>
      <c r="H83" s="255" t="s">
        <v>140</v>
      </c>
      <c r="I83" s="55" t="s">
        <v>91</v>
      </c>
      <c r="J83" s="45"/>
      <c r="K83" s="305" t="e">
        <f>IF(OR(ISBLANK(I98),ISBLANK(I99),ISBLANK(I100)),"Not measured or direct answer provided",((I98+I100-I99)))</f>
        <v>#DIV/0!</v>
      </c>
      <c r="M83" s="40"/>
    </row>
    <row r="84" spans="4:13" ht="39" customHeight="1" x14ac:dyDescent="0.2">
      <c r="D84" s="297"/>
      <c r="E84" s="203"/>
      <c r="F84" s="194" t="s">
        <v>106</v>
      </c>
      <c r="G84" s="55" t="s">
        <v>92</v>
      </c>
      <c r="H84" s="55" t="s">
        <v>93</v>
      </c>
      <c r="I84" s="55" t="s">
        <v>94</v>
      </c>
      <c r="J84" s="90"/>
      <c r="K84" s="306"/>
      <c r="M84" s="40"/>
    </row>
    <row r="85" spans="4:13" ht="59" customHeight="1" x14ac:dyDescent="0.2">
      <c r="D85" s="297"/>
      <c r="E85" s="203"/>
      <c r="F85" s="194" t="s">
        <v>122</v>
      </c>
      <c r="G85" s="55" t="s">
        <v>111</v>
      </c>
      <c r="H85" s="55" t="s">
        <v>112</v>
      </c>
      <c r="I85" s="55" t="s">
        <v>120</v>
      </c>
      <c r="J85" s="46"/>
      <c r="K85" s="306" t="str">
        <f>IF(OR(ISBLANK(I88),ISBLANK(#REF!),ISBLANK(#REF!)),"Not measured",(I88)/(#REF!+#REF!))</f>
        <v>Not measured</v>
      </c>
      <c r="M85" s="40"/>
    </row>
    <row r="86" spans="4:13" ht="19" customHeight="1" outlineLevel="1" x14ac:dyDescent="0.2">
      <c r="D86" s="297"/>
      <c r="E86" s="195" t="s">
        <v>197</v>
      </c>
      <c r="F86" s="196"/>
      <c r="G86" s="196"/>
      <c r="H86" s="196"/>
      <c r="I86" s="196"/>
      <c r="J86" s="196"/>
      <c r="K86" s="197"/>
      <c r="M86" s="40"/>
    </row>
    <row r="87" spans="4:13" ht="16" customHeight="1" outlineLevel="1" x14ac:dyDescent="0.2">
      <c r="D87" s="297"/>
      <c r="E87" s="259" t="s">
        <v>0</v>
      </c>
      <c r="F87" s="259"/>
      <c r="G87" s="260"/>
      <c r="H87" s="261" t="s">
        <v>109</v>
      </c>
      <c r="I87" s="261" t="s">
        <v>34</v>
      </c>
      <c r="J87" s="261" t="s">
        <v>114</v>
      </c>
      <c r="K87" s="256" t="s">
        <v>131</v>
      </c>
      <c r="M87" s="40"/>
    </row>
    <row r="88" spans="4:13" ht="16" customHeight="1" outlineLevel="1" x14ac:dyDescent="0.2">
      <c r="D88" s="297"/>
      <c r="E88" s="199"/>
      <c r="F88" s="199"/>
      <c r="G88" s="186"/>
      <c r="H88" s="188"/>
      <c r="I88" s="188"/>
      <c r="J88" s="188"/>
      <c r="K88" s="232"/>
      <c r="M88" s="40"/>
    </row>
    <row r="89" spans="4:13" ht="45" customHeight="1" outlineLevel="1" x14ac:dyDescent="0.2">
      <c r="D89" s="297"/>
      <c r="E89" s="298" t="s">
        <v>348</v>
      </c>
      <c r="F89" s="200"/>
      <c r="G89" s="200"/>
      <c r="H89" s="191"/>
      <c r="I89" s="45"/>
      <c r="J89" s="55" t="s">
        <v>115</v>
      </c>
      <c r="K89" s="286" t="s">
        <v>195</v>
      </c>
      <c r="M89" s="40"/>
    </row>
    <row r="90" spans="4:13" ht="45" customHeight="1" outlineLevel="1" x14ac:dyDescent="0.2">
      <c r="D90" s="297"/>
      <c r="E90" s="299" t="s">
        <v>349</v>
      </c>
      <c r="F90" s="203"/>
      <c r="G90" s="203"/>
      <c r="H90" s="194"/>
      <c r="I90" s="46"/>
      <c r="J90" s="55" t="s">
        <v>115</v>
      </c>
      <c r="K90" s="289"/>
      <c r="M90" s="40"/>
    </row>
    <row r="91" spans="4:13" ht="45" customHeight="1" outlineLevel="1" x14ac:dyDescent="0.2">
      <c r="D91" s="297"/>
      <c r="E91" s="299" t="s">
        <v>350</v>
      </c>
      <c r="F91" s="203"/>
      <c r="G91" s="203"/>
      <c r="H91" s="194"/>
      <c r="I91" s="49"/>
      <c r="J91" s="55" t="s">
        <v>115</v>
      </c>
      <c r="K91" s="289"/>
      <c r="M91" s="40"/>
    </row>
    <row r="92" spans="4:13" ht="45" customHeight="1" outlineLevel="1" x14ac:dyDescent="0.2">
      <c r="D92" s="297"/>
      <c r="E92" s="299" t="s">
        <v>351</v>
      </c>
      <c r="F92" s="203"/>
      <c r="G92" s="203"/>
      <c r="H92" s="194"/>
      <c r="I92" s="49"/>
      <c r="J92" s="55" t="s">
        <v>115</v>
      </c>
      <c r="K92" s="289"/>
      <c r="M92" s="40"/>
    </row>
    <row r="93" spans="4:13" ht="45" customHeight="1" outlineLevel="1" x14ac:dyDescent="0.2">
      <c r="D93" s="297"/>
      <c r="E93" s="299" t="s">
        <v>352</v>
      </c>
      <c r="F93" s="203"/>
      <c r="G93" s="203"/>
      <c r="H93" s="203" t="s">
        <v>196</v>
      </c>
      <c r="I93" s="46"/>
      <c r="J93" s="55" t="s">
        <v>115</v>
      </c>
      <c r="K93" s="289"/>
      <c r="M93" s="40"/>
    </row>
    <row r="94" spans="4:13" ht="45" customHeight="1" outlineLevel="1" x14ac:dyDescent="0.2">
      <c r="D94" s="297"/>
      <c r="E94" s="299" t="s">
        <v>353</v>
      </c>
      <c r="F94" s="203"/>
      <c r="G94" s="203"/>
      <c r="H94" s="203"/>
      <c r="I94" s="49"/>
      <c r="J94" s="55" t="s">
        <v>115</v>
      </c>
      <c r="K94" s="289"/>
      <c r="M94" s="40"/>
    </row>
    <row r="95" spans="4:13" ht="85" outlineLevel="1" x14ac:dyDescent="0.2">
      <c r="D95" s="297"/>
      <c r="E95" s="299" t="s">
        <v>107</v>
      </c>
      <c r="F95" s="203"/>
      <c r="G95" s="203"/>
      <c r="H95" s="55" t="s">
        <v>184</v>
      </c>
      <c r="I95" s="307">
        <f>(I89+I90)/2</f>
        <v>0</v>
      </c>
      <c r="J95" s="55" t="s">
        <v>115</v>
      </c>
      <c r="K95" s="289" t="s">
        <v>237</v>
      </c>
      <c r="M95" s="40"/>
    </row>
    <row r="96" spans="4:13" ht="85" outlineLevel="1" x14ac:dyDescent="0.2">
      <c r="D96" s="297"/>
      <c r="E96" s="299" t="s">
        <v>108</v>
      </c>
      <c r="F96" s="203"/>
      <c r="G96" s="203"/>
      <c r="H96" s="55" t="s">
        <v>185</v>
      </c>
      <c r="I96" s="307">
        <f>(I91+I92)/2</f>
        <v>0</v>
      </c>
      <c r="J96" s="55" t="s">
        <v>115</v>
      </c>
      <c r="K96" s="289"/>
      <c r="M96" s="40"/>
    </row>
    <row r="97" spans="4:13" ht="68" outlineLevel="1" x14ac:dyDescent="0.2">
      <c r="D97" s="297"/>
      <c r="E97" s="299" t="s">
        <v>187</v>
      </c>
      <c r="F97" s="203"/>
      <c r="G97" s="203"/>
      <c r="H97" s="201" t="s">
        <v>186</v>
      </c>
      <c r="I97" s="307">
        <f>(I93+I94)/2</f>
        <v>0</v>
      </c>
      <c r="J97" s="55" t="s">
        <v>115</v>
      </c>
      <c r="K97" s="289"/>
      <c r="M97" s="40"/>
    </row>
    <row r="98" spans="4:13" ht="34" outlineLevel="1" x14ac:dyDescent="0.2">
      <c r="D98" s="297"/>
      <c r="E98" s="299" t="s">
        <v>193</v>
      </c>
      <c r="F98" s="203"/>
      <c r="G98" s="203"/>
      <c r="H98" s="201" t="s">
        <v>189</v>
      </c>
      <c r="I98" s="307" t="e">
        <f>I95/'Input_Value proposition'!I55*365</f>
        <v>#DIV/0!</v>
      </c>
      <c r="J98" s="55" t="s">
        <v>194</v>
      </c>
      <c r="K98" s="289"/>
      <c r="M98" s="40"/>
    </row>
    <row r="99" spans="4:13" ht="45" customHeight="1" outlineLevel="1" x14ac:dyDescent="0.2">
      <c r="D99" s="297"/>
      <c r="E99" s="299" t="s">
        <v>192</v>
      </c>
      <c r="F99" s="203"/>
      <c r="G99" s="203"/>
      <c r="H99" s="201" t="s">
        <v>190</v>
      </c>
      <c r="I99" s="307" t="e">
        <f>I96/'Input_Value proposition'!I57*365</f>
        <v>#DIV/0!</v>
      </c>
      <c r="J99" s="55" t="s">
        <v>194</v>
      </c>
      <c r="K99" s="289"/>
      <c r="M99" s="40"/>
    </row>
    <row r="100" spans="4:13" ht="45" customHeight="1" outlineLevel="1" thickBot="1" x14ac:dyDescent="0.25">
      <c r="D100" s="300"/>
      <c r="E100" s="240" t="s">
        <v>191</v>
      </c>
      <c r="F100" s="240"/>
      <c r="G100" s="240"/>
      <c r="H100" s="241" t="s">
        <v>188</v>
      </c>
      <c r="I100" s="308" t="e">
        <f>I97/'Input_Value proposition'!I57*365</f>
        <v>#DIV/0!</v>
      </c>
      <c r="J100" s="242" t="s">
        <v>194</v>
      </c>
      <c r="K100" s="292"/>
      <c r="M100" s="40"/>
    </row>
    <row r="101" spans="4:13" x14ac:dyDescent="0.2">
      <c r="M101" s="40"/>
    </row>
    <row r="102" spans="4:13" x14ac:dyDescent="0.2">
      <c r="M102" s="40"/>
    </row>
    <row r="103" spans="4:13" ht="17" thickBot="1" x14ac:dyDescent="0.25">
      <c r="M103" s="40"/>
    </row>
    <row r="104" spans="4:13" ht="19" x14ac:dyDescent="0.2">
      <c r="D104" s="226" t="s">
        <v>380</v>
      </c>
      <c r="E104" s="227" t="s">
        <v>143</v>
      </c>
      <c r="F104" s="228"/>
      <c r="G104" s="228"/>
      <c r="H104" s="228"/>
      <c r="I104" s="228"/>
      <c r="J104" s="228"/>
      <c r="K104" s="229"/>
      <c r="M104" s="40"/>
    </row>
    <row r="105" spans="4:13" x14ac:dyDescent="0.2">
      <c r="D105" s="230"/>
      <c r="E105" s="177" t="s">
        <v>227</v>
      </c>
      <c r="F105" s="178"/>
      <c r="G105" s="179" t="s">
        <v>49</v>
      </c>
      <c r="H105" s="180"/>
      <c r="I105" s="181"/>
      <c r="J105" s="182" t="s">
        <v>198</v>
      </c>
      <c r="K105" s="231" t="s">
        <v>142</v>
      </c>
      <c r="M105" s="40"/>
    </row>
    <row r="106" spans="4:13" ht="17" x14ac:dyDescent="0.2">
      <c r="D106" s="230"/>
      <c r="E106" s="185"/>
      <c r="F106" s="186"/>
      <c r="G106" s="187" t="s">
        <v>37</v>
      </c>
      <c r="H106" s="187" t="s">
        <v>38</v>
      </c>
      <c r="I106" s="187" t="s">
        <v>39</v>
      </c>
      <c r="J106" s="188"/>
      <c r="K106" s="232"/>
      <c r="M106" s="40"/>
    </row>
    <row r="107" spans="4:13" ht="17" customHeight="1" x14ac:dyDescent="0.2">
      <c r="D107" s="230"/>
      <c r="E107" s="190" t="s">
        <v>383</v>
      </c>
      <c r="F107" s="200"/>
      <c r="G107" s="200" t="s">
        <v>40</v>
      </c>
      <c r="H107" s="200"/>
      <c r="I107" s="200"/>
      <c r="J107" s="89"/>
      <c r="K107" s="274" t="str">
        <f>IF(OR(ISBLANK('Input_Value proposition'!I55),ISBLANK('Input_Value proposition'!I56),ISBLANK('Input_Back-end infra &amp;overheads'!I113)),"Not measured or direct answer provided",I113/I112)</f>
        <v>Not measured or direct answer provided</v>
      </c>
      <c r="M107" s="40"/>
    </row>
    <row r="108" spans="4:13" ht="17" x14ac:dyDescent="0.2">
      <c r="D108" s="230"/>
      <c r="E108" s="193" t="s">
        <v>384</v>
      </c>
      <c r="F108" s="203"/>
      <c r="G108" s="55" t="s">
        <v>41</v>
      </c>
      <c r="H108" s="55" t="s">
        <v>42</v>
      </c>
      <c r="I108" s="55" t="s">
        <v>43</v>
      </c>
      <c r="J108" s="44"/>
      <c r="K108" s="280" t="str">
        <f>IF(OR(ISBLANK(I111),ISBLANK(#REF!),ISBLANK(#REF!)),"Not measured",(I111)/(#REF!+#REF!))</f>
        <v>Not measured</v>
      </c>
      <c r="M108" s="40"/>
    </row>
    <row r="109" spans="4:13" ht="19" customHeight="1" outlineLevel="1" x14ac:dyDescent="0.2">
      <c r="D109" s="257"/>
      <c r="E109" s="195" t="s">
        <v>197</v>
      </c>
      <c r="F109" s="196"/>
      <c r="G109" s="196"/>
      <c r="H109" s="196"/>
      <c r="I109" s="196"/>
      <c r="J109" s="196"/>
      <c r="K109" s="197"/>
      <c r="M109" s="40"/>
    </row>
    <row r="110" spans="4:13" outlineLevel="1" x14ac:dyDescent="0.2">
      <c r="D110" s="230"/>
      <c r="E110" s="258" t="s">
        <v>0</v>
      </c>
      <c r="F110" s="259"/>
      <c r="G110" s="260"/>
      <c r="H110" s="261" t="s">
        <v>109</v>
      </c>
      <c r="I110" s="261" t="s">
        <v>34</v>
      </c>
      <c r="J110" s="261" t="s">
        <v>114</v>
      </c>
      <c r="K110" s="256" t="s">
        <v>131</v>
      </c>
      <c r="M110" s="40"/>
    </row>
    <row r="111" spans="4:13" outlineLevel="1" x14ac:dyDescent="0.2">
      <c r="D111" s="230"/>
      <c r="E111" s="185"/>
      <c r="F111" s="199"/>
      <c r="G111" s="186"/>
      <c r="H111" s="188"/>
      <c r="I111" s="188"/>
      <c r="J111" s="188"/>
      <c r="K111" s="232"/>
      <c r="M111" s="40"/>
    </row>
    <row r="112" spans="4:13" ht="17" outlineLevel="1" x14ac:dyDescent="0.2">
      <c r="D112" s="230"/>
      <c r="E112" s="233" t="s">
        <v>357</v>
      </c>
      <c r="F112" s="234"/>
      <c r="G112" s="234"/>
      <c r="H112" s="53" t="s">
        <v>236</v>
      </c>
      <c r="I112" s="265">
        <f>'Input_Value proposition'!I55+'Input_Value proposition'!I56+I113</f>
        <v>0</v>
      </c>
      <c r="J112" s="55" t="s">
        <v>115</v>
      </c>
      <c r="K112" s="235"/>
      <c r="M112" s="40"/>
    </row>
    <row r="113" spans="4:13" ht="35" outlineLevel="1" thickBot="1" x14ac:dyDescent="0.25">
      <c r="D113" s="238"/>
      <c r="E113" s="239" t="s">
        <v>356</v>
      </c>
      <c r="F113" s="240"/>
      <c r="G113" s="240"/>
      <c r="H113" s="241" t="s">
        <v>110</v>
      </c>
      <c r="I113" s="48"/>
      <c r="J113" s="242" t="s">
        <v>115</v>
      </c>
      <c r="K113" s="243"/>
      <c r="M113" s="42"/>
    </row>
  </sheetData>
  <sheetProtection algorithmName="SHA-512" hashValue="cgDbKDu5ln5QAhI0Ub3in970HMXxvlqJ9xD/0+fgzzcn1KsxIEz0+EmJMY8UCLsDd1BVRsr8Z6Lmc0k5std5FQ==" saltValue="DVoVJ4/nq51znIQ/jkG0LQ==" spinCount="100000" sheet="1" objects="1" scenarios="1" formatRows="0"/>
  <mergeCells count="145">
    <mergeCell ref="B1:K1"/>
    <mergeCell ref="D17:D26"/>
    <mergeCell ref="E17:K17"/>
    <mergeCell ref="E18:F19"/>
    <mergeCell ref="G18:I18"/>
    <mergeCell ref="J18:J19"/>
    <mergeCell ref="K18:K19"/>
    <mergeCell ref="H10:H11"/>
    <mergeCell ref="I10:I11"/>
    <mergeCell ref="J10:J11"/>
    <mergeCell ref="K10:K11"/>
    <mergeCell ref="E12:G12"/>
    <mergeCell ref="E13:G13"/>
    <mergeCell ref="D5:D13"/>
    <mergeCell ref="E5:K5"/>
    <mergeCell ref="E6:F7"/>
    <mergeCell ref="G6:I6"/>
    <mergeCell ref="J6:J7"/>
    <mergeCell ref="K6:K7"/>
    <mergeCell ref="E9:K9"/>
    <mergeCell ref="E10:G11"/>
    <mergeCell ref="K20:K21"/>
    <mergeCell ref="E21:F21"/>
    <mergeCell ref="E22:K22"/>
    <mergeCell ref="E8:F8"/>
    <mergeCell ref="E34:F34"/>
    <mergeCell ref="E35:K35"/>
    <mergeCell ref="E36:G37"/>
    <mergeCell ref="H36:H37"/>
    <mergeCell ref="I36:I37"/>
    <mergeCell ref="J36:J37"/>
    <mergeCell ref="K36:K37"/>
    <mergeCell ref="E25:G25"/>
    <mergeCell ref="E26:G26"/>
    <mergeCell ref="E30:K30"/>
    <mergeCell ref="E31:F32"/>
    <mergeCell ref="G31:I31"/>
    <mergeCell ref="J31:J32"/>
    <mergeCell ref="K31:K32"/>
    <mergeCell ref="E33:F33"/>
    <mergeCell ref="K33:K34"/>
    <mergeCell ref="H8:I8"/>
    <mergeCell ref="H21:I21"/>
    <mergeCell ref="E20:F20"/>
    <mergeCell ref="E56:G56"/>
    <mergeCell ref="E48:K48"/>
    <mergeCell ref="E23:G24"/>
    <mergeCell ref="H23:H24"/>
    <mergeCell ref="I23:I24"/>
    <mergeCell ref="J23:J24"/>
    <mergeCell ref="K23:K24"/>
    <mergeCell ref="J49:J50"/>
    <mergeCell ref="K49:K50"/>
    <mergeCell ref="E55:G55"/>
    <mergeCell ref="K51:K65"/>
    <mergeCell ref="H51:H65"/>
    <mergeCell ref="J51:J65"/>
    <mergeCell ref="E40:G40"/>
    <mergeCell ref="E38:G38"/>
    <mergeCell ref="E39:G39"/>
    <mergeCell ref="D44:D65"/>
    <mergeCell ref="E44:K44"/>
    <mergeCell ref="E45:F46"/>
    <mergeCell ref="G45:I45"/>
    <mergeCell ref="J45:J46"/>
    <mergeCell ref="K45:K46"/>
    <mergeCell ref="E47:F47"/>
    <mergeCell ref="D30:D40"/>
    <mergeCell ref="E51:G51"/>
    <mergeCell ref="E61:G61"/>
    <mergeCell ref="E62:G62"/>
    <mergeCell ref="E63:G63"/>
    <mergeCell ref="E52:G52"/>
    <mergeCell ref="E53:G53"/>
    <mergeCell ref="E54:G54"/>
    <mergeCell ref="E64:G64"/>
    <mergeCell ref="E65:G65"/>
    <mergeCell ref="E49:G50"/>
    <mergeCell ref="H49:H50"/>
    <mergeCell ref="I49:I50"/>
    <mergeCell ref="E60:G60"/>
    <mergeCell ref="E59:G59"/>
    <mergeCell ref="E58:G58"/>
    <mergeCell ref="E57:G57"/>
    <mergeCell ref="D69:D76"/>
    <mergeCell ref="E69:K69"/>
    <mergeCell ref="E70:F71"/>
    <mergeCell ref="G70:I70"/>
    <mergeCell ref="J70:J71"/>
    <mergeCell ref="K70:K71"/>
    <mergeCell ref="E72:F72"/>
    <mergeCell ref="E92:G92"/>
    <mergeCell ref="I74:I75"/>
    <mergeCell ref="J74:J75"/>
    <mergeCell ref="K74:K75"/>
    <mergeCell ref="E86:K86"/>
    <mergeCell ref="E87:G88"/>
    <mergeCell ref="H87:H88"/>
    <mergeCell ref="I87:I88"/>
    <mergeCell ref="J87:J88"/>
    <mergeCell ref="K87:K88"/>
    <mergeCell ref="E76:G76"/>
    <mergeCell ref="E73:K73"/>
    <mergeCell ref="E74:G75"/>
    <mergeCell ref="H74:H75"/>
    <mergeCell ref="D104:D113"/>
    <mergeCell ref="E104:K104"/>
    <mergeCell ref="E105:F106"/>
    <mergeCell ref="G105:I105"/>
    <mergeCell ref="J105:J106"/>
    <mergeCell ref="K105:K106"/>
    <mergeCell ref="E107:F107"/>
    <mergeCell ref="K107:K108"/>
    <mergeCell ref="D80:D100"/>
    <mergeCell ref="E80:K80"/>
    <mergeCell ref="E81:F82"/>
    <mergeCell ref="E95:G95"/>
    <mergeCell ref="G81:I81"/>
    <mergeCell ref="E96:G96"/>
    <mergeCell ref="E97:G97"/>
    <mergeCell ref="E90:G90"/>
    <mergeCell ref="E113:G113"/>
    <mergeCell ref="G107:I107"/>
    <mergeCell ref="J81:J82"/>
    <mergeCell ref="K81:K82"/>
    <mergeCell ref="K83:K85"/>
    <mergeCell ref="E83:E85"/>
    <mergeCell ref="E112:G112"/>
    <mergeCell ref="E98:G98"/>
    <mergeCell ref="E108:F108"/>
    <mergeCell ref="E109:K109"/>
    <mergeCell ref="E110:G111"/>
    <mergeCell ref="H110:H111"/>
    <mergeCell ref="I110:I111"/>
    <mergeCell ref="J110:J111"/>
    <mergeCell ref="K110:K111"/>
    <mergeCell ref="E91:G91"/>
    <mergeCell ref="E100:G100"/>
    <mergeCell ref="K89:K94"/>
    <mergeCell ref="E94:G94"/>
    <mergeCell ref="E99:G99"/>
    <mergeCell ref="H93:H94"/>
    <mergeCell ref="E93:G93"/>
    <mergeCell ref="E89:G89"/>
    <mergeCell ref="K95:K100"/>
  </mergeCells>
  <phoneticPr fontId="11" type="noConversion"/>
  <dataValidations count="1">
    <dataValidation type="list" allowBlank="1" showInputMessage="1" showErrorMessage="1" sqref="I51:I65" xr:uid="{8AFE5420-9FE3-6B40-97C5-B30316C5D6F5}">
      <formula1>#REF!</formula1>
    </dataValidation>
  </dataValidations>
  <pageMargins left="0.7" right="0.7" top="0.75" bottom="0.75" header="0.3" footer="0.3"/>
  <ignoredErrors>
    <ignoredError sqref="H83 I47"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B842-0DBB-CB45-AAB8-20B5BAFA9AD0}">
  <dimension ref="B1:J43"/>
  <sheetViews>
    <sheetView showGridLines="0" zoomScale="174" zoomScaleNormal="163" workbookViewId="0">
      <pane ySplit="3" topLeftCell="A4" activePane="bottomLeft" state="frozen"/>
      <selection pane="bottomLeft" activeCell="B2" sqref="B2:B3"/>
    </sheetView>
  </sheetViews>
  <sheetFormatPr baseColWidth="10" defaultRowHeight="16" x14ac:dyDescent="0.2"/>
  <cols>
    <col min="1" max="1" width="1.1640625" style="15" customWidth="1"/>
    <col min="2" max="2" width="10.83203125" style="15"/>
    <col min="3" max="3" width="48.83203125" style="15" customWidth="1"/>
    <col min="4" max="4" width="15.33203125" style="15" customWidth="1"/>
    <col min="5" max="5" width="19.5" style="15" bestFit="1" customWidth="1"/>
    <col min="6" max="8" width="18.33203125" style="15" customWidth="1"/>
    <col min="9" max="9" width="12.5" style="14" customWidth="1"/>
    <col min="10" max="10" width="2.83203125" style="15" customWidth="1"/>
    <col min="11" max="16384" width="10.83203125" style="15"/>
  </cols>
  <sheetData>
    <row r="1" spans="2:10" ht="5" customHeight="1" x14ac:dyDescent="0.2"/>
    <row r="2" spans="2:10" s="16" customFormat="1" ht="24" customHeight="1" x14ac:dyDescent="0.2">
      <c r="B2" s="97" t="s">
        <v>199</v>
      </c>
      <c r="C2" s="99" t="s">
        <v>200</v>
      </c>
      <c r="D2" s="99" t="s">
        <v>227</v>
      </c>
      <c r="E2" s="99"/>
      <c r="F2" s="99" t="s">
        <v>49</v>
      </c>
      <c r="G2" s="99"/>
      <c r="H2" s="99"/>
      <c r="I2" s="104" t="s">
        <v>201</v>
      </c>
    </row>
    <row r="3" spans="2:10" s="16" customFormat="1" x14ac:dyDescent="0.2">
      <c r="B3" s="98"/>
      <c r="C3" s="100"/>
      <c r="D3" s="100"/>
      <c r="E3" s="100"/>
      <c r="F3" s="17" t="s">
        <v>37</v>
      </c>
      <c r="G3" s="17" t="s">
        <v>38</v>
      </c>
      <c r="H3" s="17" t="s">
        <v>39</v>
      </c>
      <c r="I3" s="105"/>
    </row>
    <row r="4" spans="2:10" x14ac:dyDescent="0.2">
      <c r="B4" s="108" t="s">
        <v>202</v>
      </c>
      <c r="C4" s="18" t="s">
        <v>203</v>
      </c>
      <c r="D4" s="103"/>
      <c r="E4" s="103"/>
      <c r="F4" s="19" t="s">
        <v>45</v>
      </c>
      <c r="G4" s="19" t="s">
        <v>46</v>
      </c>
      <c r="H4" s="19" t="s">
        <v>145</v>
      </c>
      <c r="I4" s="25" t="str">
        <f>IF(AND('Input_Value proposition'!I8="",'Input_Value proposition'!J8="Not measured or direct answer provided"),J4,IF('Input_Value proposition'!I8="",'Input_Value proposition'!J8,'Input_Value proposition'!I8))</f>
        <v>Not measured</v>
      </c>
      <c r="J4" s="30" t="s">
        <v>127</v>
      </c>
    </row>
    <row r="5" spans="2:10" ht="82" customHeight="1" x14ac:dyDescent="0.2">
      <c r="B5" s="108"/>
      <c r="C5" s="20" t="s">
        <v>358</v>
      </c>
      <c r="D5" s="95"/>
      <c r="E5" s="95"/>
      <c r="F5" s="21" t="s">
        <v>245</v>
      </c>
      <c r="G5" s="21" t="s">
        <v>246</v>
      </c>
      <c r="H5" s="21" t="s">
        <v>247</v>
      </c>
      <c r="I5" s="26" t="str">
        <f>IF('Input_Value proposition'!I20="",Ouput!J4,'Input_Value proposition'!I20)</f>
        <v>Not measured</v>
      </c>
    </row>
    <row r="6" spans="2:10" ht="24" x14ac:dyDescent="0.2">
      <c r="B6" s="108"/>
      <c r="C6" s="101" t="s">
        <v>361</v>
      </c>
      <c r="D6" s="52" t="s">
        <v>95</v>
      </c>
      <c r="E6" s="52" t="s">
        <v>95</v>
      </c>
      <c r="F6" s="19" t="s">
        <v>97</v>
      </c>
      <c r="G6" s="103">
        <v>1</v>
      </c>
      <c r="H6" s="103"/>
      <c r="I6" s="29" t="str">
        <f>IF('Input_Value proposition'!I27="",Ouput!J4,'Input_Value proposition'!I27)</f>
        <v>Not measured</v>
      </c>
    </row>
    <row r="7" spans="2:10" ht="24" customHeight="1" x14ac:dyDescent="0.2">
      <c r="B7" s="108"/>
      <c r="C7" s="101"/>
      <c r="D7" s="102" t="s">
        <v>96</v>
      </c>
      <c r="E7" s="102"/>
      <c r="F7" s="19">
        <v>1</v>
      </c>
      <c r="G7" s="19">
        <v>2</v>
      </c>
      <c r="H7" s="19" t="s">
        <v>44</v>
      </c>
      <c r="I7" s="29" t="str">
        <f>IF('Input_Value proposition'!I28="",Ouput!J4,'Input_Value proposition'!I28)</f>
        <v>Not measured</v>
      </c>
    </row>
    <row r="8" spans="2:10" ht="24" customHeight="1" x14ac:dyDescent="0.2">
      <c r="B8" s="108"/>
      <c r="C8" s="20" t="s">
        <v>362</v>
      </c>
      <c r="D8" s="21"/>
      <c r="E8" s="21"/>
      <c r="F8" s="95">
        <v>1</v>
      </c>
      <c r="G8" s="95"/>
      <c r="H8" s="21" t="s">
        <v>97</v>
      </c>
      <c r="I8" s="28" t="str">
        <f>IF('Input_Value proposition'!I39="",Ouput!J4,'Input_Value proposition'!I39)</f>
        <v>Not measured</v>
      </c>
    </row>
    <row r="9" spans="2:10" ht="16" customHeight="1" x14ac:dyDescent="0.2">
      <c r="B9" s="108"/>
      <c r="C9" s="101" t="s">
        <v>363</v>
      </c>
      <c r="D9" s="103" t="s">
        <v>50</v>
      </c>
      <c r="E9" s="103"/>
      <c r="F9" s="19" t="s">
        <v>204</v>
      </c>
      <c r="G9" s="19" t="s">
        <v>51</v>
      </c>
      <c r="H9" s="19" t="s">
        <v>52</v>
      </c>
      <c r="I9" s="27" t="str">
        <f>IF(AND('Input_Value proposition'!J50="",'Input_Value proposition'!K50="Not measured or direct answer provided"),J4,IF('Input_Value proposition'!J50="",'Input_Value proposition'!K50,'Input_Value proposition'!J50))</f>
        <v>Not measured</v>
      </c>
    </row>
    <row r="10" spans="2:10" x14ac:dyDescent="0.2">
      <c r="B10" s="108"/>
      <c r="C10" s="101"/>
      <c r="D10" s="103" t="s">
        <v>53</v>
      </c>
      <c r="E10" s="103"/>
      <c r="F10" s="19" t="s">
        <v>54</v>
      </c>
      <c r="G10" s="19" t="s">
        <v>55</v>
      </c>
      <c r="H10" s="19" t="s">
        <v>56</v>
      </c>
      <c r="I10" s="27" t="str">
        <f>IF(AND('Input_Value proposition'!J51="",'Input_Value proposition'!K50="Not measured or direct answer provided"),J4,IF('Input_Value proposition'!J51="",'Input_Value proposition'!K50,'Input_Value proposition'!J51))</f>
        <v>Not measured</v>
      </c>
    </row>
    <row r="11" spans="2:10" ht="24" customHeight="1" x14ac:dyDescent="0.2">
      <c r="B11" s="108"/>
      <c r="C11" s="96" t="s">
        <v>364</v>
      </c>
      <c r="D11" s="95" t="s">
        <v>151</v>
      </c>
      <c r="E11" s="95"/>
      <c r="F11" s="95" t="s">
        <v>48</v>
      </c>
      <c r="G11" s="95"/>
      <c r="H11" s="95"/>
      <c r="I11" s="56" t="str">
        <f>IF(AND('Input_Value proposition'!I64="",'Input_Value proposition'!J64="Not measured or direct answer provided"),J4,IF('Input_Value proposition'!I64="",'Input_Value proposition'!J64,'Input_Value proposition'!I64))</f>
        <v>Not measured</v>
      </c>
    </row>
    <row r="12" spans="2:10" x14ac:dyDescent="0.2">
      <c r="B12" s="108"/>
      <c r="C12" s="96"/>
      <c r="D12" s="95" t="s">
        <v>152</v>
      </c>
      <c r="E12" s="95"/>
      <c r="F12" s="95"/>
      <c r="G12" s="95"/>
      <c r="H12" s="95"/>
      <c r="I12" s="56" t="str">
        <f>IF(AND('Input_Value proposition'!I65="",'Input_Value proposition'!J65="Not measured or direct answer provided"),J4,IF('Input_Value proposition'!I65="",'Input_Value proposition'!J65,'Input_Value proposition'!I65))</f>
        <v>Not measured</v>
      </c>
    </row>
    <row r="13" spans="2:10" x14ac:dyDescent="0.2">
      <c r="B13" s="108"/>
      <c r="C13" s="22" t="s">
        <v>365</v>
      </c>
      <c r="D13" s="106" t="s">
        <v>132</v>
      </c>
      <c r="E13" s="106"/>
      <c r="F13" s="23" t="s">
        <v>98</v>
      </c>
      <c r="G13" s="23" t="s">
        <v>99</v>
      </c>
      <c r="H13" s="23" t="s">
        <v>100</v>
      </c>
      <c r="I13" s="62" t="str">
        <f>IF(AND('Input_Value proposition'!I78="",'Input_Value proposition'!J78="Not measured or direct answer provided"),J4,IF('Input_Value proposition'!I78="",'Input_Value proposition'!J78,'Input_Value proposition'!I78))</f>
        <v>Not measured</v>
      </c>
    </row>
    <row r="14" spans="2:10" x14ac:dyDescent="0.2">
      <c r="B14" s="107"/>
      <c r="C14" s="65" t="s">
        <v>366</v>
      </c>
      <c r="D14" s="110" t="s">
        <v>205</v>
      </c>
      <c r="E14" s="110"/>
      <c r="F14" s="66" t="s">
        <v>57</v>
      </c>
      <c r="G14" s="66" t="s">
        <v>58</v>
      </c>
      <c r="H14" s="66" t="s">
        <v>59</v>
      </c>
      <c r="I14" s="59" t="str">
        <f>IF(AND('Input_Sales and marketing'!J8="",'Input_Sales and marketing'!K8="Not measured or direct answer provided"),J4,IF('Input_Sales and marketing'!J8="",'Input_Sales and marketing'!K8,'Input_Sales and marketing'!J8))</f>
        <v>Not measured</v>
      </c>
    </row>
    <row r="15" spans="2:10" ht="22" customHeight="1" x14ac:dyDescent="0.2">
      <c r="B15" s="108"/>
      <c r="C15" s="111" t="s">
        <v>367</v>
      </c>
      <c r="D15" s="106" t="s">
        <v>153</v>
      </c>
      <c r="E15" s="61" t="s">
        <v>136</v>
      </c>
      <c r="F15" s="61" t="s">
        <v>156</v>
      </c>
      <c r="G15" s="61" t="s">
        <v>60</v>
      </c>
      <c r="H15" s="61" t="s">
        <v>61</v>
      </c>
      <c r="I15" s="73" t="str">
        <f>IF(AND('Input_Sales and marketing'!J21="",'Input_Sales and marketing'!K21="Not measured or direct answer provided"),J4,IF('Input_Sales and marketing'!J21="",'Input_Sales and marketing'!K21,'Input_Sales and marketing'!J21))</f>
        <v>Not measured</v>
      </c>
    </row>
    <row r="16" spans="2:10" ht="22" customHeight="1" x14ac:dyDescent="0.2">
      <c r="B16" s="108"/>
      <c r="C16" s="111"/>
      <c r="D16" s="106"/>
      <c r="E16" s="61" t="s">
        <v>206</v>
      </c>
      <c r="F16" s="61" t="s">
        <v>157</v>
      </c>
      <c r="G16" s="61" t="s">
        <v>62</v>
      </c>
      <c r="H16" s="61" t="s">
        <v>63</v>
      </c>
      <c r="I16" s="73" t="str">
        <f>IF(AND('Input_Sales and marketing'!J22="",'Input_Sales and marketing'!K21="Not measured or direct answer provided"),J4,IF('Input_Sales and marketing'!J22="",'Input_Sales and marketing'!K21,'Input_Sales and marketing'!J22))</f>
        <v>Not measured</v>
      </c>
    </row>
    <row r="17" spans="2:9" ht="22" customHeight="1" x14ac:dyDescent="0.2">
      <c r="B17" s="108"/>
      <c r="C17" s="111"/>
      <c r="D17" s="106"/>
      <c r="E17" s="61" t="s">
        <v>207</v>
      </c>
      <c r="F17" s="61" t="s">
        <v>157</v>
      </c>
      <c r="G17" s="61" t="s">
        <v>42</v>
      </c>
      <c r="H17" s="61" t="s">
        <v>41</v>
      </c>
      <c r="I17" s="73" t="str">
        <f>IF(AND('Input_Sales and marketing'!J23="",'Input_Sales and marketing'!K21="Not measured or direct answer provided"),J4,IF('Input_Sales and marketing'!J23="",'Input_Sales and marketing'!K21,'Input_Sales and marketing'!J23))</f>
        <v>Not measured</v>
      </c>
    </row>
    <row r="18" spans="2:9" ht="36" x14ac:dyDescent="0.2">
      <c r="B18" s="108"/>
      <c r="C18" s="112" t="s">
        <v>368</v>
      </c>
      <c r="D18" s="114" t="s">
        <v>121</v>
      </c>
      <c r="E18" s="67" t="s">
        <v>287</v>
      </c>
      <c r="F18" s="67" t="s">
        <v>290</v>
      </c>
      <c r="G18" s="67" t="s">
        <v>291</v>
      </c>
      <c r="H18" s="67" t="s">
        <v>292</v>
      </c>
      <c r="I18" s="77" t="str">
        <f>IF(AND('Input_Sales and marketing'!J35="",'Input_Sales and marketing'!K35="Not measured or direct answer provided"),J4,IF('Input_Sales and marketing'!J35="",'Input_Sales and marketing'!K35,'Input_Sales and marketing'!J35))</f>
        <v>Not measured</v>
      </c>
    </row>
    <row r="19" spans="2:9" ht="24" x14ac:dyDescent="0.2">
      <c r="B19" s="108"/>
      <c r="C19" s="112"/>
      <c r="D19" s="114"/>
      <c r="E19" s="67" t="s">
        <v>288</v>
      </c>
      <c r="F19" s="67" t="s">
        <v>75</v>
      </c>
      <c r="G19" s="67" t="s">
        <v>238</v>
      </c>
      <c r="H19" s="67" t="s">
        <v>239</v>
      </c>
      <c r="I19" s="77" t="str">
        <f>IF(AND('Input_Sales and marketing'!J36="",'Input_Sales and marketing'!K35="Not measured or direct answer provided"),J4,IF('Input_Sales and marketing'!J36="",'Input_Sales and marketing'!K35,'Input_Sales and marketing'!J36))</f>
        <v>Not measured</v>
      </c>
    </row>
    <row r="20" spans="2:9" ht="36" x14ac:dyDescent="0.2">
      <c r="B20" s="108"/>
      <c r="C20" s="112"/>
      <c r="D20" s="114"/>
      <c r="E20" s="67" t="s">
        <v>289</v>
      </c>
      <c r="F20" s="67" t="s">
        <v>77</v>
      </c>
      <c r="G20" s="67" t="s">
        <v>78</v>
      </c>
      <c r="H20" s="67" t="s">
        <v>79</v>
      </c>
      <c r="I20" s="77" t="str">
        <f>IF(AND('Input_Sales and marketing'!J37="",'Input_Sales and marketing'!K37="Not measured or direct answer provided"),J4,IF('Input_Sales and marketing'!J37="",'Input_Sales and marketing'!K37,'Input_Sales and marketing'!J37))</f>
        <v>Not measured</v>
      </c>
    </row>
    <row r="21" spans="2:9" ht="24" x14ac:dyDescent="0.2">
      <c r="B21" s="108"/>
      <c r="C21" s="111" t="s">
        <v>370</v>
      </c>
      <c r="D21" s="114"/>
      <c r="E21" s="61" t="s">
        <v>74</v>
      </c>
      <c r="F21" s="61" t="s">
        <v>80</v>
      </c>
      <c r="G21" s="61" t="s">
        <v>240</v>
      </c>
      <c r="H21" s="78" t="s">
        <v>241</v>
      </c>
      <c r="I21" s="80" t="str">
        <f>IF(AND('Input_Sales and marketing'!J52="",'Input_Sales and marketing'!K52="Not measured or direct answer provided"),J4,IF('Input_Sales and marketing'!J52="",'Input_Sales and marketing'!K52,'Input_Sales and marketing'!J52))</f>
        <v>Not measured</v>
      </c>
    </row>
    <row r="22" spans="2:9" ht="24" customHeight="1" x14ac:dyDescent="0.2">
      <c r="B22" s="108"/>
      <c r="C22" s="111"/>
      <c r="D22" s="114"/>
      <c r="E22" s="61" t="s">
        <v>76</v>
      </c>
      <c r="F22" s="61" t="s">
        <v>128</v>
      </c>
      <c r="G22" s="61" t="s">
        <v>129</v>
      </c>
      <c r="H22" s="78" t="s">
        <v>130</v>
      </c>
      <c r="I22" s="80" t="str">
        <f>IF(AND('Input_Sales and marketing'!J53="",'Input_Sales and marketing'!K53="Not measured or direct answer provided"),J4,IF('Input_Sales and marketing'!J53="",'Input_Sales and marketing'!K53,'Input_Sales and marketing'!J53))</f>
        <v>Not measured</v>
      </c>
    </row>
    <row r="23" spans="2:9" x14ac:dyDescent="0.2">
      <c r="B23" s="108"/>
      <c r="C23" s="112" t="s">
        <v>372</v>
      </c>
      <c r="D23" s="114"/>
      <c r="E23" s="67" t="s">
        <v>101</v>
      </c>
      <c r="F23" s="67" t="s">
        <v>64</v>
      </c>
      <c r="G23" s="67" t="s">
        <v>65</v>
      </c>
      <c r="H23" s="67" t="s">
        <v>66</v>
      </c>
      <c r="I23" s="60" t="e">
        <f>IF(AND('Input_Sales and marketing'!J68="",'Input_Sales and marketing'!K68="Not measured or direct answer provided"),J4,IF('Input_Sales and marketing'!J68="",'Input_Sales and marketing'!K68,'Input_Sales and marketing'!J68))</f>
        <v>#DIV/0!</v>
      </c>
    </row>
    <row r="24" spans="2:9" x14ac:dyDescent="0.2">
      <c r="B24" s="108"/>
      <c r="C24" s="112"/>
      <c r="D24" s="114"/>
      <c r="E24" s="67" t="s">
        <v>67</v>
      </c>
      <c r="F24" s="67" t="s">
        <v>126</v>
      </c>
      <c r="G24" s="114" t="s">
        <v>68</v>
      </c>
      <c r="H24" s="114"/>
      <c r="I24" s="60" t="e">
        <f>IF(AND('Input_Sales and marketing'!J69="",'Input_Sales and marketing'!K68="Not measured or direct answer provided"),J4,IF('Input_Sales and marketing'!J69="",'Input_Sales and marketing'!K68,'Input_Sales and marketing'!J69))</f>
        <v>#DIV/0!</v>
      </c>
    </row>
    <row r="25" spans="2:9" x14ac:dyDescent="0.2">
      <c r="B25" s="108"/>
      <c r="C25" s="63" t="s">
        <v>307</v>
      </c>
      <c r="D25" s="114"/>
      <c r="E25" s="61"/>
      <c r="F25" s="61" t="s">
        <v>308</v>
      </c>
      <c r="G25" s="61" t="s">
        <v>62</v>
      </c>
      <c r="H25" s="61" t="s">
        <v>81</v>
      </c>
      <c r="I25" s="73" t="str">
        <f>IF(AND('Input_Sales and marketing'!J81="",'Input_Sales and marketing'!K81="Not measured or direct answer provided"),J4,IF('Input_Sales and marketing'!J81="",'Input_Sales and marketing'!K81,'Input_Sales and marketing'!J81))</f>
        <v>Not measured</v>
      </c>
    </row>
    <row r="26" spans="2:9" x14ac:dyDescent="0.2">
      <c r="B26" s="108"/>
      <c r="C26" s="112" t="s">
        <v>313</v>
      </c>
      <c r="D26" s="114"/>
      <c r="E26" s="67" t="s">
        <v>101</v>
      </c>
      <c r="F26" s="67" t="s">
        <v>82</v>
      </c>
      <c r="G26" s="68" t="s">
        <v>102</v>
      </c>
      <c r="H26" s="68" t="s">
        <v>103</v>
      </c>
      <c r="I26" s="77" t="str">
        <f>IF(AND('Input_Sales and marketing'!J93="",'Input_Sales and marketing'!K93="Not measured or direct answer provided"),J4,IF('Input_Sales and marketing'!J93="",'Input_Sales and marketing'!K93,'Input_Sales and marketing'!J93))</f>
        <v>Not measured</v>
      </c>
    </row>
    <row r="27" spans="2:9" x14ac:dyDescent="0.2">
      <c r="B27" s="108"/>
      <c r="C27" s="112"/>
      <c r="D27" s="114"/>
      <c r="E27" s="67" t="s">
        <v>67</v>
      </c>
      <c r="F27" s="67" t="s">
        <v>166</v>
      </c>
      <c r="G27" s="68" t="s">
        <v>167</v>
      </c>
      <c r="H27" s="68" t="s">
        <v>137</v>
      </c>
      <c r="I27" s="77" t="str">
        <f>IF(AND('Input_Sales and marketing'!J94="",'Input_Sales and marketing'!K93="Not measured or direct answer provided"),J4,IF('Input_Sales and marketing'!J94="",'Input_Sales and marketing'!K93,'Input_Sales and marketing'!J94))</f>
        <v>Not measured</v>
      </c>
    </row>
    <row r="28" spans="2:9" ht="21" customHeight="1" x14ac:dyDescent="0.2">
      <c r="B28" s="108"/>
      <c r="C28" s="111" t="s">
        <v>374</v>
      </c>
      <c r="D28" s="114"/>
      <c r="E28" s="61" t="s">
        <v>101</v>
      </c>
      <c r="F28" s="61" t="s">
        <v>41</v>
      </c>
      <c r="G28" s="64" t="s">
        <v>69</v>
      </c>
      <c r="H28" s="64" t="s">
        <v>70</v>
      </c>
      <c r="I28" s="73" t="str">
        <f>IF(AND('Input_Sales and marketing'!J106="",'Input_Sales and marketing'!K106="Not measured or direct answer provided"),J4,IF('Input_Sales and marketing'!J106="",'Input_Sales and marketing'!K106,'Input_Sales and marketing'!J106))</f>
        <v>Not measured</v>
      </c>
    </row>
    <row r="29" spans="2:9" ht="18" customHeight="1" x14ac:dyDescent="0.2">
      <c r="B29" s="108"/>
      <c r="C29" s="111"/>
      <c r="D29" s="114"/>
      <c r="E29" s="61" t="s">
        <v>67</v>
      </c>
      <c r="F29" s="61" t="s">
        <v>71</v>
      </c>
      <c r="G29" s="61" t="s">
        <v>72</v>
      </c>
      <c r="H29" s="61" t="s">
        <v>73</v>
      </c>
      <c r="I29" s="73" t="str">
        <f>IF(AND('Input_Sales and marketing'!J107="",'Input_Sales and marketing'!K106="Not measured or direct answer provided"),J4,IF('Input_Sales and marketing'!J107="",'Input_Sales and marketing'!K106,'Input_Sales and marketing'!J107))</f>
        <v>Not measured</v>
      </c>
    </row>
    <row r="30" spans="2:9" ht="23" customHeight="1" x14ac:dyDescent="0.2">
      <c r="B30" s="108"/>
      <c r="C30" s="112" t="s">
        <v>322</v>
      </c>
      <c r="D30" s="114"/>
      <c r="E30" s="67" t="s">
        <v>209</v>
      </c>
      <c r="F30" s="67" t="s">
        <v>118</v>
      </c>
      <c r="G30" s="67" t="s">
        <v>83</v>
      </c>
      <c r="H30" s="67" t="s">
        <v>100</v>
      </c>
      <c r="I30" s="60" t="str">
        <f>IF(AND('Input_Sales and marketing'!J119="",'Input_Sales and marketing'!K119="Not measured or direct answer provided"),J4,IF('Input_Sales and marketing'!J119="",'Input_Sales and marketing'!K119,'Input_Sales and marketing'!J119))</f>
        <v>Not measured</v>
      </c>
    </row>
    <row r="31" spans="2:9" ht="20" customHeight="1" x14ac:dyDescent="0.2">
      <c r="B31" s="109"/>
      <c r="C31" s="113"/>
      <c r="D31" s="115"/>
      <c r="E31" s="69" t="s">
        <v>210</v>
      </c>
      <c r="F31" s="69" t="s">
        <v>117</v>
      </c>
      <c r="G31" s="69" t="s">
        <v>84</v>
      </c>
      <c r="H31" s="69" t="s">
        <v>105</v>
      </c>
      <c r="I31" s="82" t="str">
        <f>IF(AND('Input_Sales and marketing'!J120="",'Input_Sales and marketing'!K119="Not measured or direct answer provided"),J4,IF('Input_Sales and marketing'!J120="",'Input_Sales and marketing'!K119,'Input_Sales and marketing'!J120))</f>
        <v>Not measured</v>
      </c>
    </row>
    <row r="32" spans="2:9" ht="24" customHeight="1" x14ac:dyDescent="0.2">
      <c r="B32" s="121" t="s">
        <v>208</v>
      </c>
      <c r="C32" s="83" t="s">
        <v>376</v>
      </c>
      <c r="D32" s="126"/>
      <c r="E32" s="126"/>
      <c r="F32" s="84" t="s">
        <v>127</v>
      </c>
      <c r="G32" s="127" t="s">
        <v>119</v>
      </c>
      <c r="H32" s="127"/>
      <c r="I32" s="85" t="str">
        <f>IF(AND('Input_Back-end infra &amp;overheads'!J8="",'Input_Back-end infra &amp;overheads'!K8="Not measured or direct answer provided"),J4,IF('Input_Back-end infra &amp;overheads'!J8="",'Input_Back-end infra &amp;overheads'!K8,'Input_Back-end infra &amp;overheads'!J8))</f>
        <v>Not measured</v>
      </c>
    </row>
    <row r="33" spans="2:9" ht="25" customHeight="1" x14ac:dyDescent="0.2">
      <c r="B33" s="108"/>
      <c r="C33" s="96" t="s">
        <v>377</v>
      </c>
      <c r="D33" s="120" t="s">
        <v>178</v>
      </c>
      <c r="E33" s="120"/>
      <c r="F33" s="70" t="s">
        <v>127</v>
      </c>
      <c r="G33" s="88"/>
      <c r="H33" s="71" t="s">
        <v>179</v>
      </c>
      <c r="I33" s="60" t="str">
        <f>IF(AND('Input_Back-end infra &amp;overheads'!J20="",'Input_Back-end infra &amp;overheads'!K20="Not measured or direct answer provided"),J4,IF('Input_Back-end infra &amp;overheads'!J20="",'Input_Back-end infra &amp;overheads'!K20,'Input_Back-end infra &amp;overheads'!J20))</f>
        <v>Not measured</v>
      </c>
    </row>
    <row r="34" spans="2:9" ht="25" customHeight="1" x14ac:dyDescent="0.2">
      <c r="B34" s="108"/>
      <c r="C34" s="96"/>
      <c r="D34" s="120" t="s">
        <v>101</v>
      </c>
      <c r="E34" s="120"/>
      <c r="F34" s="70" t="s">
        <v>127</v>
      </c>
      <c r="G34" s="119" t="s">
        <v>382</v>
      </c>
      <c r="H34" s="119"/>
      <c r="I34" s="60" t="str">
        <f>IF(AND('Input_Back-end infra &amp;overheads'!J21="",'Input_Back-end infra &amp;overheads'!K20="Not measured or direct answer provided"),J4,IF('Input_Back-end infra &amp;overheads'!J21="",'Input_Back-end infra &amp;overheads'!K20,'Input_Back-end infra &amp;overheads'!J21))</f>
        <v>Not measured</v>
      </c>
    </row>
    <row r="35" spans="2:9" ht="23" customHeight="1" x14ac:dyDescent="0.2">
      <c r="B35" s="108"/>
      <c r="C35" s="117" t="s">
        <v>378</v>
      </c>
      <c r="D35" s="116" t="s">
        <v>85</v>
      </c>
      <c r="E35" s="116"/>
      <c r="F35" s="23" t="s">
        <v>86</v>
      </c>
      <c r="G35" s="23" t="s">
        <v>51</v>
      </c>
      <c r="H35" s="23" t="s">
        <v>87</v>
      </c>
      <c r="I35" s="73" t="str">
        <f>IF(AND('Input_Back-end infra &amp;overheads'!J33="",'Input_Back-end infra &amp;overheads'!K33="Not measured or direct answer provided"),J4,IF('Input_Back-end infra &amp;overheads'!J33="",'Input_Back-end infra &amp;overheads'!K33,'Input_Back-end infra &amp;overheads'!J33))</f>
        <v>Not measured</v>
      </c>
    </row>
    <row r="36" spans="2:9" ht="23" customHeight="1" x14ac:dyDescent="0.2">
      <c r="B36" s="108"/>
      <c r="C36" s="117"/>
      <c r="D36" s="116" t="s">
        <v>88</v>
      </c>
      <c r="E36" s="116"/>
      <c r="F36" s="23" t="s">
        <v>89</v>
      </c>
      <c r="G36" s="23" t="s">
        <v>42</v>
      </c>
      <c r="H36" s="23" t="s">
        <v>47</v>
      </c>
      <c r="I36" s="73" t="str">
        <f>IF(AND('Input_Back-end infra &amp;overheads'!J34="",'Input_Back-end infra &amp;overheads'!K33="Not measured or direct answer provided"),J4,IF('Input_Back-end infra &amp;overheads'!J34="",'Input_Back-end infra &amp;overheads'!K33,'Input_Back-end infra &amp;overheads'!J34))</f>
        <v>Not measured</v>
      </c>
    </row>
    <row r="37" spans="2:9" ht="23" x14ac:dyDescent="0.2">
      <c r="B37" s="108"/>
      <c r="C37" s="20" t="s">
        <v>340</v>
      </c>
      <c r="D37" s="124"/>
      <c r="E37" s="124"/>
      <c r="F37" s="21" t="s">
        <v>176</v>
      </c>
      <c r="G37" s="72" t="s">
        <v>104</v>
      </c>
      <c r="H37" s="72" t="s">
        <v>177</v>
      </c>
      <c r="I37" s="26" t="str">
        <f>IF(AND('Input_Back-end infra &amp;overheads'!J47="",'Input_Back-end infra &amp;overheads'!K47="Not measured or direct answer provided"),J4,IF('Input_Back-end infra &amp;overheads'!J47="",'Input_Back-end infra &amp;overheads'!K47,'Input_Back-end infra &amp;overheads'!J47))</f>
        <v>Not measured</v>
      </c>
    </row>
    <row r="38" spans="2:9" ht="23" x14ac:dyDescent="0.2">
      <c r="B38" s="108"/>
      <c r="C38" s="24" t="s">
        <v>379</v>
      </c>
      <c r="D38" s="125"/>
      <c r="E38" s="125"/>
      <c r="F38" s="23">
        <v>0</v>
      </c>
      <c r="G38" s="23">
        <v>1</v>
      </c>
      <c r="H38" s="23" t="s">
        <v>97</v>
      </c>
      <c r="I38" s="62" t="str">
        <f>IF('Input_Back-end infra &amp;overheads'!J72="",Ouput!J4,'Input_Back-end infra &amp;overheads'!J72)</f>
        <v>Not measured</v>
      </c>
    </row>
    <row r="39" spans="2:9" x14ac:dyDescent="0.2">
      <c r="B39" s="108"/>
      <c r="C39" s="96" t="s">
        <v>375</v>
      </c>
      <c r="D39" s="95" t="s">
        <v>67</v>
      </c>
      <c r="E39" s="95"/>
      <c r="F39" s="21" t="s">
        <v>90</v>
      </c>
      <c r="G39" s="72" t="s">
        <v>140</v>
      </c>
      <c r="H39" s="21" t="s">
        <v>91</v>
      </c>
      <c r="I39" s="87" t="e">
        <f>IF(AND('Input_Back-end infra &amp;overheads'!J83="",'Input_Back-end infra &amp;overheads'!K83="Not measured or direct answer provided"),J4,IF('Input_Back-end infra &amp;overheads'!J83="",'Input_Back-end infra &amp;overheads'!K83,'Input_Back-end infra &amp;overheads'!J83))</f>
        <v>#DIV/0!</v>
      </c>
    </row>
    <row r="40" spans="2:9" x14ac:dyDescent="0.2">
      <c r="B40" s="108"/>
      <c r="C40" s="96"/>
      <c r="D40" s="95" t="s">
        <v>106</v>
      </c>
      <c r="E40" s="95"/>
      <c r="F40" s="21" t="s">
        <v>92</v>
      </c>
      <c r="G40" s="21" t="s">
        <v>93</v>
      </c>
      <c r="H40" s="21" t="s">
        <v>94</v>
      </c>
      <c r="I40" s="26" t="e">
        <f>IF(AND('Input_Back-end infra &amp;overheads'!J84="",'Input_Back-end infra &amp;overheads'!K83="Not measured or direct answer provided"),J4,IF('Input_Back-end infra &amp;overheads'!J84="",'Input_Back-end infra &amp;overheads'!K83,'Input_Back-end infra &amp;overheads'!J84))</f>
        <v>#DIV/0!</v>
      </c>
    </row>
    <row r="41" spans="2:9" ht="25" customHeight="1" x14ac:dyDescent="0.2">
      <c r="B41" s="108"/>
      <c r="C41" s="96"/>
      <c r="D41" s="95" t="s">
        <v>122</v>
      </c>
      <c r="E41" s="95"/>
      <c r="F41" s="21" t="s">
        <v>111</v>
      </c>
      <c r="G41" s="21" t="s">
        <v>112</v>
      </c>
      <c r="H41" s="21" t="s">
        <v>120</v>
      </c>
      <c r="I41" s="26" t="e">
        <f>IF(AND('Input_Back-end infra &amp;overheads'!J85="",'Input_Back-end infra &amp;overheads'!K83="Not measured or direct answer provided"),J4,IF('Input_Back-end infra &amp;overheads'!J85="",'Input_Back-end infra &amp;overheads'!K83,'Input_Back-end infra &amp;overheads'!J85))</f>
        <v>#DIV/0!</v>
      </c>
    </row>
    <row r="42" spans="2:9" x14ac:dyDescent="0.2">
      <c r="B42" s="108"/>
      <c r="C42" s="117" t="s">
        <v>381</v>
      </c>
      <c r="D42" s="116" t="s">
        <v>383</v>
      </c>
      <c r="E42" s="116"/>
      <c r="F42" s="116" t="s">
        <v>40</v>
      </c>
      <c r="G42" s="116"/>
      <c r="H42" s="116"/>
      <c r="I42" s="79" t="str">
        <f>IF(AND('Input_Back-end infra &amp;overheads'!J107="",'Input_Back-end infra &amp;overheads'!K107="Not measured or direct answer provided"),J4,IF('Input_Back-end infra &amp;overheads'!J107="",'Input_Back-end infra &amp;overheads'!K107,'Input_Back-end infra &amp;overheads'!J107))</f>
        <v>Not measured</v>
      </c>
    </row>
    <row r="43" spans="2:9" x14ac:dyDescent="0.2">
      <c r="B43" s="122"/>
      <c r="C43" s="118"/>
      <c r="D43" s="123" t="s">
        <v>384</v>
      </c>
      <c r="E43" s="123"/>
      <c r="F43" s="51" t="s">
        <v>41</v>
      </c>
      <c r="G43" s="51" t="s">
        <v>42</v>
      </c>
      <c r="H43" s="51" t="s">
        <v>43</v>
      </c>
      <c r="I43" s="86" t="str">
        <f>IF(AND('Input_Back-end infra &amp;overheads'!J108="",'Input_Back-end infra &amp;overheads'!K107="Not measured or direct answer provided"),J4,IF('Input_Back-end infra &amp;overheads'!J108="",'Input_Back-end infra &amp;overheads'!K107,'Input_Back-end infra &amp;overheads'!J108))</f>
        <v>Not measured</v>
      </c>
    </row>
  </sheetData>
  <sheetProtection algorithmName="SHA-512" hashValue="7KPumVmaaU4+owCA4hfN9sVwvvsjCgOfpDc8PVEmvQ/cKeEReyp+wlsl+aMN7a9qmKmmrvUamUJzsbZN9iAFsg==" saltValue="JM8bggoCMPmGTrpCfPhvnA==" spinCount="100000" sheet="1" objects="1" scenarios="1"/>
  <mergeCells count="52">
    <mergeCell ref="G34:H34"/>
    <mergeCell ref="D33:E33"/>
    <mergeCell ref="B32:B43"/>
    <mergeCell ref="F42:H42"/>
    <mergeCell ref="D43:E43"/>
    <mergeCell ref="D36:E36"/>
    <mergeCell ref="D37:E37"/>
    <mergeCell ref="D38:E38"/>
    <mergeCell ref="C39:C41"/>
    <mergeCell ref="D39:E39"/>
    <mergeCell ref="D40:E40"/>
    <mergeCell ref="D41:E41"/>
    <mergeCell ref="D32:E32"/>
    <mergeCell ref="G32:H32"/>
    <mergeCell ref="D34:E34"/>
    <mergeCell ref="C35:C36"/>
    <mergeCell ref="C21:C22"/>
    <mergeCell ref="C23:C24"/>
    <mergeCell ref="D35:E35"/>
    <mergeCell ref="C42:C43"/>
    <mergeCell ref="D42:E42"/>
    <mergeCell ref="C33:C34"/>
    <mergeCell ref="F11:H12"/>
    <mergeCell ref="I2:I3"/>
    <mergeCell ref="D13:E13"/>
    <mergeCell ref="B14:B31"/>
    <mergeCell ref="D14:E14"/>
    <mergeCell ref="B4:B13"/>
    <mergeCell ref="D4:E4"/>
    <mergeCell ref="D5:E5"/>
    <mergeCell ref="C28:C29"/>
    <mergeCell ref="C30:C31"/>
    <mergeCell ref="G24:H24"/>
    <mergeCell ref="C26:C27"/>
    <mergeCell ref="C15:C17"/>
    <mergeCell ref="D15:D17"/>
    <mergeCell ref="C18:C20"/>
    <mergeCell ref="D18:D31"/>
    <mergeCell ref="F2:H2"/>
    <mergeCell ref="C6:C7"/>
    <mergeCell ref="D7:E7"/>
    <mergeCell ref="G6:H6"/>
    <mergeCell ref="F8:G8"/>
    <mergeCell ref="D12:E12"/>
    <mergeCell ref="C11:C12"/>
    <mergeCell ref="B2:B3"/>
    <mergeCell ref="C2:C3"/>
    <mergeCell ref="D2:E3"/>
    <mergeCell ref="C9:C10"/>
    <mergeCell ref="D9:E9"/>
    <mergeCell ref="D10:E10"/>
    <mergeCell ref="D11:E11"/>
  </mergeCells>
  <pageMargins left="0.7" right="0.7" top="0.75" bottom="0.75" header="0.3" footer="0.3"/>
  <pageSetup paperSize="9" orientation="portrait" horizontalDpi="0" verticalDpi="0"/>
  <ignoredErrors>
    <ignoredError sqref="G27 G39 H37"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9A9B0-C8FE-F347-AF8B-E3652F611955}">
  <dimension ref="A1:F75"/>
  <sheetViews>
    <sheetView topLeftCell="A10" workbookViewId="0">
      <selection activeCell="C14" sqref="C14"/>
    </sheetView>
  </sheetViews>
  <sheetFormatPr baseColWidth="10" defaultRowHeight="16" x14ac:dyDescent="0.2"/>
  <cols>
    <col min="1" max="1" width="47.6640625" customWidth="1"/>
  </cols>
  <sheetData>
    <row r="1" spans="1:2" x14ac:dyDescent="0.2">
      <c r="A1" s="1" t="s">
        <v>0</v>
      </c>
    </row>
    <row r="2" spans="1:2" x14ac:dyDescent="0.2">
      <c r="A2" t="s">
        <v>1</v>
      </c>
    </row>
    <row r="3" spans="1:2" x14ac:dyDescent="0.2">
      <c r="A3" t="s">
        <v>2</v>
      </c>
    </row>
    <row r="5" spans="1:2" x14ac:dyDescent="0.2">
      <c r="A5" s="1" t="s">
        <v>3</v>
      </c>
    </row>
    <row r="6" spans="1:2" x14ac:dyDescent="0.2">
      <c r="A6" s="2" t="s">
        <v>4</v>
      </c>
      <c r="B6" s="3">
        <f>IFERROR(0,(B2-B3)/B2)</f>
        <v>0</v>
      </c>
    </row>
    <row r="8" spans="1:2" x14ac:dyDescent="0.2">
      <c r="A8" s="1" t="s">
        <v>0</v>
      </c>
    </row>
    <row r="9" spans="1:2" x14ac:dyDescent="0.2">
      <c r="A9" t="s">
        <v>5</v>
      </c>
    </row>
    <row r="10" spans="1:2" x14ac:dyDescent="0.2">
      <c r="A10" t="s">
        <v>6</v>
      </c>
    </row>
    <row r="12" spans="1:2" x14ac:dyDescent="0.2">
      <c r="A12" s="1" t="s">
        <v>7</v>
      </c>
    </row>
    <row r="13" spans="1:2" ht="34" x14ac:dyDescent="0.2">
      <c r="A13" s="4" t="s">
        <v>8</v>
      </c>
      <c r="B13" s="3">
        <f>IFERROR(0,B9/B10)</f>
        <v>0</v>
      </c>
    </row>
    <row r="15" spans="1:2" x14ac:dyDescent="0.2">
      <c r="A15" s="1" t="s">
        <v>0</v>
      </c>
    </row>
    <row r="16" spans="1:2" x14ac:dyDescent="0.2">
      <c r="A16" t="s">
        <v>9</v>
      </c>
    </row>
    <row r="17" spans="1:6" x14ac:dyDescent="0.2">
      <c r="A17" t="s">
        <v>10</v>
      </c>
    </row>
    <row r="19" spans="1:6" x14ac:dyDescent="0.2">
      <c r="A19" s="1" t="s">
        <v>7</v>
      </c>
    </row>
    <row r="20" spans="1:6" x14ac:dyDescent="0.2">
      <c r="A20" s="2" t="s">
        <v>11</v>
      </c>
      <c r="B20" s="3" t="e">
        <f>B16/B17</f>
        <v>#DIV/0!</v>
      </c>
    </row>
    <row r="22" spans="1:6" x14ac:dyDescent="0.2">
      <c r="A22" s="1" t="s">
        <v>0</v>
      </c>
      <c r="F22">
        <f>125*12</f>
        <v>1500</v>
      </c>
    </row>
    <row r="23" spans="1:6" x14ac:dyDescent="0.2">
      <c r="A23" t="s">
        <v>12</v>
      </c>
    </row>
    <row r="24" spans="1:6" x14ac:dyDescent="0.2">
      <c r="A24" t="s">
        <v>13</v>
      </c>
    </row>
    <row r="25" spans="1:6" x14ac:dyDescent="0.2">
      <c r="A25" t="s">
        <v>14</v>
      </c>
    </row>
    <row r="26" spans="1:6" x14ac:dyDescent="0.2">
      <c r="A26" t="s">
        <v>15</v>
      </c>
    </row>
    <row r="27" spans="1:6" x14ac:dyDescent="0.2">
      <c r="A27" t="s">
        <v>16</v>
      </c>
      <c r="B27">
        <f>B10</f>
        <v>0</v>
      </c>
    </row>
    <row r="29" spans="1:6" x14ac:dyDescent="0.2">
      <c r="A29" s="1" t="s">
        <v>7</v>
      </c>
    </row>
    <row r="30" spans="1:6" ht="34" x14ac:dyDescent="0.2">
      <c r="A30" s="4" t="s">
        <v>17</v>
      </c>
      <c r="B30" s="4" t="e">
        <f>(B23*B24+B25*B26)/B27</f>
        <v>#DIV/0!</v>
      </c>
    </row>
    <row r="32" spans="1:6" x14ac:dyDescent="0.2">
      <c r="A32" s="1" t="s">
        <v>0</v>
      </c>
    </row>
    <row r="33" spans="1:4" x14ac:dyDescent="0.2">
      <c r="A33" t="s">
        <v>12</v>
      </c>
      <c r="B33">
        <f>B23</f>
        <v>0</v>
      </c>
    </row>
    <row r="34" spans="1:4" x14ac:dyDescent="0.2">
      <c r="A34" t="s">
        <v>13</v>
      </c>
      <c r="B34">
        <f>B24</f>
        <v>0</v>
      </c>
    </row>
    <row r="35" spans="1:4" x14ac:dyDescent="0.2">
      <c r="A35" t="s">
        <v>16</v>
      </c>
      <c r="B35">
        <f>B27</f>
        <v>0</v>
      </c>
    </row>
    <row r="37" spans="1:4" x14ac:dyDescent="0.2">
      <c r="A37" s="1" t="s">
        <v>7</v>
      </c>
    </row>
    <row r="38" spans="1:4" ht="34" x14ac:dyDescent="0.2">
      <c r="A38" s="4" t="s">
        <v>18</v>
      </c>
      <c r="B38" s="4" t="e">
        <f>(B33*B34)/B35</f>
        <v>#DIV/0!</v>
      </c>
    </row>
    <row r="40" spans="1:4" x14ac:dyDescent="0.2">
      <c r="A40" s="1" t="s">
        <v>0</v>
      </c>
    </row>
    <row r="41" spans="1:4" x14ac:dyDescent="0.2">
      <c r="A41" t="s">
        <v>19</v>
      </c>
    </row>
    <row r="42" spans="1:4" x14ac:dyDescent="0.2">
      <c r="A42" t="s">
        <v>20</v>
      </c>
      <c r="B42">
        <f>B34</f>
        <v>0</v>
      </c>
    </row>
    <row r="43" spans="1:4" x14ac:dyDescent="0.2">
      <c r="A43" t="s">
        <v>22</v>
      </c>
      <c r="B43">
        <v>1</v>
      </c>
    </row>
    <row r="45" spans="1:4" x14ac:dyDescent="0.2">
      <c r="A45" s="1" t="s">
        <v>7</v>
      </c>
      <c r="D45" t="s">
        <v>33</v>
      </c>
    </row>
    <row r="46" spans="1:4" ht="17" x14ac:dyDescent="0.2">
      <c r="A46" s="4" t="s">
        <v>21</v>
      </c>
      <c r="B46" s="4" t="e">
        <f>(B41/B42)/B43</f>
        <v>#DIV/0!</v>
      </c>
    </row>
    <row r="48" spans="1:4" x14ac:dyDescent="0.2">
      <c r="A48" s="1" t="s">
        <v>0</v>
      </c>
    </row>
    <row r="49" spans="1:2" x14ac:dyDescent="0.2">
      <c r="A49" t="s">
        <v>23</v>
      </c>
    </row>
    <row r="50" spans="1:2" x14ac:dyDescent="0.2">
      <c r="A50" t="s">
        <v>24</v>
      </c>
    </row>
    <row r="51" spans="1:2" x14ac:dyDescent="0.2">
      <c r="A51" t="s">
        <v>22</v>
      </c>
      <c r="B51">
        <v>1</v>
      </c>
    </row>
    <row r="53" spans="1:2" x14ac:dyDescent="0.2">
      <c r="A53" s="1" t="s">
        <v>7</v>
      </c>
    </row>
    <row r="54" spans="1:2" ht="17" x14ac:dyDescent="0.2">
      <c r="A54" s="4" t="s">
        <v>25</v>
      </c>
      <c r="B54" s="4">
        <f>B49*B50/B51</f>
        <v>0</v>
      </c>
    </row>
    <row r="56" spans="1:2" x14ac:dyDescent="0.2">
      <c r="A56" s="1" t="s">
        <v>0</v>
      </c>
    </row>
    <row r="57" spans="1:2" x14ac:dyDescent="0.2">
      <c r="A57" t="s">
        <v>26</v>
      </c>
    </row>
    <row r="58" spans="1:2" x14ac:dyDescent="0.2">
      <c r="A58" t="s">
        <v>27</v>
      </c>
    </row>
    <row r="60" spans="1:2" x14ac:dyDescent="0.2">
      <c r="A60" s="1" t="s">
        <v>7</v>
      </c>
    </row>
    <row r="61" spans="1:2" ht="17" x14ac:dyDescent="0.2">
      <c r="A61" s="4" t="s">
        <v>28</v>
      </c>
      <c r="B61" t="e">
        <f>B57/B58</f>
        <v>#DIV/0!</v>
      </c>
    </row>
    <row r="63" spans="1:2" x14ac:dyDescent="0.2">
      <c r="A63" s="1" t="s">
        <v>0</v>
      </c>
    </row>
    <row r="64" spans="1:2" x14ac:dyDescent="0.2">
      <c r="A64" t="s">
        <v>20</v>
      </c>
    </row>
    <row r="65" spans="1:2" x14ac:dyDescent="0.2">
      <c r="A65" t="s">
        <v>15</v>
      </c>
    </row>
    <row r="67" spans="1:2" x14ac:dyDescent="0.2">
      <c r="A67" s="1" t="s">
        <v>7</v>
      </c>
    </row>
    <row r="68" spans="1:2" ht="17" x14ac:dyDescent="0.2">
      <c r="A68" s="4" t="s">
        <v>29</v>
      </c>
      <c r="B68" t="e">
        <f>B64/B65</f>
        <v>#DIV/0!</v>
      </c>
    </row>
    <row r="70" spans="1:2" x14ac:dyDescent="0.2">
      <c r="A70" s="1" t="s">
        <v>0</v>
      </c>
    </row>
    <row r="71" spans="1:2" x14ac:dyDescent="0.2">
      <c r="A71" t="s">
        <v>30</v>
      </c>
    </row>
    <row r="72" spans="1:2" x14ac:dyDescent="0.2">
      <c r="A72" t="s">
        <v>31</v>
      </c>
    </row>
    <row r="74" spans="1:2" x14ac:dyDescent="0.2">
      <c r="A74" s="1" t="s">
        <v>7</v>
      </c>
    </row>
    <row r="75" spans="1:2" ht="34" x14ac:dyDescent="0.2">
      <c r="A75" s="4"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Instructions</vt:lpstr>
      <vt:lpstr>Input_Value proposition</vt:lpstr>
      <vt:lpstr>Input_Sales and marketing</vt:lpstr>
      <vt:lpstr>Input_Back-end infra &amp;overheads</vt:lpstr>
      <vt:lpstr>Ouput</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Bévierre</dc:creator>
  <cp:lastModifiedBy>Chitraksh Sharma</cp:lastModifiedBy>
  <dcterms:created xsi:type="dcterms:W3CDTF">2023-09-28T16:24:06Z</dcterms:created>
  <dcterms:modified xsi:type="dcterms:W3CDTF">2024-10-04T12:31:53Z</dcterms:modified>
</cp:coreProperties>
</file>